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"/>
    </mc:Choice>
  </mc:AlternateContent>
  <bookViews>
    <workbookView xWindow="0" yWindow="0" windowWidth="7470" windowHeight="2700"/>
  </bookViews>
  <sheets>
    <sheet name="Indice" sheetId="13" r:id="rId1"/>
    <sheet name="1" sheetId="1" r:id="rId2"/>
    <sheet name="2" sheetId="2" r:id="rId3"/>
    <sheet name="3" sheetId="3" r:id="rId4"/>
    <sheet name="4" sheetId="4" r:id="rId5"/>
    <sheet name="5" sheetId="7" r:id="rId6"/>
    <sheet name="6" sheetId="5" r:id="rId7"/>
    <sheet name="7" sheetId="6" r:id="rId8"/>
    <sheet name="8" sheetId="8" r:id="rId9"/>
    <sheet name="9" sheetId="9" r:id="rId10"/>
    <sheet name="10" sheetId="10" r:id="rId11"/>
    <sheet name="11" sheetId="11" r:id="rId12"/>
    <sheet name="12" sheetId="12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3" l="1"/>
  <c r="B13" i="13" l="1"/>
  <c r="B12" i="13"/>
  <c r="B11" i="13"/>
  <c r="B10" i="13"/>
  <c r="B9" i="13"/>
  <c r="B8" i="13"/>
  <c r="B7" i="13"/>
  <c r="B6" i="13"/>
  <c r="B5" i="13"/>
  <c r="B4" i="13"/>
  <c r="B2" i="13"/>
  <c r="F6" i="9" l="1"/>
  <c r="E6" i="9"/>
  <c r="F5" i="9"/>
  <c r="E5" i="9"/>
  <c r="F6" i="8"/>
  <c r="E6" i="8"/>
  <c r="F5" i="8"/>
  <c r="E5" i="8"/>
  <c r="C7" i="6"/>
  <c r="F7" i="7"/>
  <c r="E7" i="7"/>
  <c r="F6" i="7"/>
  <c r="E6" i="7"/>
  <c r="F6" i="5"/>
  <c r="E6" i="5"/>
  <c r="F5" i="5"/>
  <c r="E5" i="5"/>
  <c r="C9" i="4"/>
  <c r="C8" i="4"/>
  <c r="C9" i="3"/>
  <c r="C8" i="3"/>
</calcChain>
</file>

<file path=xl/sharedStrings.xml><?xml version="1.0" encoding="utf-8"?>
<sst xmlns="http://schemas.openxmlformats.org/spreadsheetml/2006/main" count="279" uniqueCount="103">
  <si>
    <t>Distribución de la población de 18 años o más por nivel educacional según sexo (1990 a 2017)</t>
  </si>
  <si>
    <t>(Población de 18 años o más)</t>
  </si>
  <si>
    <t>Año</t>
  </si>
  <si>
    <t>N</t>
  </si>
  <si>
    <t>Porcentaje</t>
  </si>
  <si>
    <t>Sexo</t>
  </si>
  <si>
    <t>Hombre</t>
  </si>
  <si>
    <t>Mujer</t>
  </si>
  <si>
    <t>Sin educación formal</t>
  </si>
  <si>
    <t>Básica incompleta</t>
  </si>
  <si>
    <t>Básica completa</t>
  </si>
  <si>
    <t>Media incompleta</t>
  </si>
  <si>
    <t>Media completa</t>
  </si>
  <si>
    <t>Superior incompleta</t>
  </si>
  <si>
    <t>Superior completa</t>
  </si>
  <si>
    <t>No sabe/No responde</t>
  </si>
  <si>
    <t>Total</t>
  </si>
  <si>
    <t>Fuente: Ministerio de Desarrollo Social y Familia, Encuesta Casen</t>
  </si>
  <si>
    <t>Número</t>
  </si>
  <si>
    <t>Error Estándar</t>
  </si>
  <si>
    <t xml:space="preserve">Número de mujeres entre 18 y 24 años que estudian carrera STEM </t>
  </si>
  <si>
    <t xml:space="preserve">Número de hombres entre 18 y 24 años que estudian carrera STEM  </t>
  </si>
  <si>
    <t>Razón</t>
  </si>
  <si>
    <t xml:space="preserve">Número de mujeres ocupadas entre 25 y 59 años que estudian carrera STEM </t>
  </si>
  <si>
    <t xml:space="preserve">Número de hombres ocupados entre 25 y 59 años que estudian carrera STEM  </t>
  </si>
  <si>
    <t>Ocupados formados en STEM</t>
  </si>
  <si>
    <t>Proporción</t>
  </si>
  <si>
    <t>Mujeres en cargo directivos</t>
  </si>
  <si>
    <t>Hombres en cargo directivos</t>
  </si>
  <si>
    <t>Mujeres en áreas STEM</t>
  </si>
  <si>
    <t>Hombres en áreas STEM</t>
  </si>
  <si>
    <t>Ingreso promedio del trabajo corregido</t>
  </si>
  <si>
    <t>Promedio</t>
  </si>
  <si>
    <t>Mujeres ocupadas formadas en STEM</t>
  </si>
  <si>
    <t>Hombres ocupadas formadas en STEM</t>
  </si>
  <si>
    <t>Mujeres con contrato indefinido</t>
  </si>
  <si>
    <t>Hombres con contrato indefinido</t>
  </si>
  <si>
    <t>Mujeres con cotizaciones previsionales</t>
  </si>
  <si>
    <t>Hombres con cotizaciones previsionales</t>
  </si>
  <si>
    <t>Porcentaje de mujeres / hombres formados como científicos e ingenieros que se encuentran ocupados y cuentan con cotizaciones previsionales</t>
  </si>
  <si>
    <t>Porcentaje de mujeres / hombres formados como científicos e ingenieros que se encuentran ocupados y cuentan con contrato indefinido</t>
  </si>
  <si>
    <t>Razón entre el ingreso promedio de mensual del trabajo de mujeres / hombres formados como científicos e ingenieros que se encuentran ocupados</t>
  </si>
  <si>
    <t xml:space="preserve"> Razón entre mujeres / hombres formados como científicos e ingenieros que se encuentran ocupados en cargos directivos (25 a 59 años)</t>
  </si>
  <si>
    <t>Razón entre mujeres / hombres formados como científicos e ingenieros que se encuentran ocupados (25 a 59 años)</t>
  </si>
  <si>
    <t>Tipo de Carrera a estudia</t>
  </si>
  <si>
    <t>No STEM</t>
  </si>
  <si>
    <t>STEM</t>
  </si>
  <si>
    <t>Razón de niñas y niños que indican querer estudiar una carrera relacionada con el ámbito STEM</t>
  </si>
  <si>
    <t>Fuente: Ministerio de Desarrollo Social y Familia, ELPI</t>
  </si>
  <si>
    <t>I</t>
  </si>
  <si>
    <t>Estimacion</t>
  </si>
  <si>
    <t>Error</t>
  </si>
  <si>
    <t>II</t>
  </si>
  <si>
    <t>III</t>
  </si>
  <si>
    <t>IV</t>
  </si>
  <si>
    <t>V</t>
  </si>
  <si>
    <t>Hombres</t>
  </si>
  <si>
    <t>Mujeres</t>
  </si>
  <si>
    <t>Quintil</t>
  </si>
  <si>
    <t>Acceso a conexión a internet de niños y niñas entre 5 y 10 años por sexo y quintil de ingresos autónomos per cápita del hogar, 2017.</t>
  </si>
  <si>
    <t>Entrenimiento</t>
  </si>
  <si>
    <t>Obtener información</t>
  </si>
  <si>
    <t>Usar redes sociales</t>
  </si>
  <si>
    <t>Leer prensa digital</t>
  </si>
  <si>
    <t>Usar mail</t>
  </si>
  <si>
    <t>Actividades educativas formales</t>
  </si>
  <si>
    <t>Compra y venta de artículos</t>
  </si>
  <si>
    <t>Operaciones bancarias</t>
  </si>
  <si>
    <t>Trámites con el Estado</t>
  </si>
  <si>
    <t>Trámites con empresas</t>
  </si>
  <si>
    <t>Uso de internet de niños y niñas entre 5 y 10 años por sexo, 2017</t>
  </si>
  <si>
    <t>Indice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</si>
  <si>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</si>
  <si>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</si>
  <si>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</si>
  <si>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</si>
  <si>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</si>
  <si>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</si>
  <si>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</si>
  <si>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</si>
  <si>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</si>
  <si>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</si>
  <si>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</si>
  <si>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</si>
  <si>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Razón entre hombres y mujeres que estudian en carreras en STEM</t>
  </si>
  <si>
    <t>Razón entre mujeres y hombres ocupados que estudiaron carreras STEM</t>
  </si>
  <si>
    <t>ESTIMACIÓN</t>
  </si>
  <si>
    <t>Programas y Certificaciones Genéricos</t>
  </si>
  <si>
    <t>Educación</t>
  </si>
  <si>
    <t>Artes y Humanidades</t>
  </si>
  <si>
    <t>Ciencias Sociales, Periodismo e Información</t>
  </si>
  <si>
    <t>Administración de Empresas y Derecho</t>
  </si>
  <si>
    <t>Ciencias naturales, matemáticas y estadística</t>
  </si>
  <si>
    <t>Tecnología de la Información y la Comunicación (TIC)</t>
  </si>
  <si>
    <t>Ingeniería, Industria y Construcción</t>
  </si>
  <si>
    <t>Agricultura, Silvicultura, Pesca y Veterinaria</t>
  </si>
  <si>
    <t>Salud y Bienestar</t>
  </si>
  <si>
    <t>Servicios</t>
  </si>
  <si>
    <t>No responde</t>
  </si>
  <si>
    <t>Fuente: Ministerio de Desarrollo Social, Encuesta Casen 2017 .</t>
  </si>
  <si>
    <t>ERROR ESTÁNDAR</t>
  </si>
  <si>
    <t>Distribución de la población de 18 años o más que asiste o asistió a educación superior según área de estudio, por sexo (2017)</t>
  </si>
  <si>
    <t>*Fecha de publicación: 29.10.2020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</si>
</sst>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58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3" fontId="3" fillId="0" borderId="5" xfId="0" applyNumberFormat="1" applyFont="1" applyBorder="1"/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6" xfId="0" applyBorder="1" applyAlignment="1"/>
    <xf numFmtId="0" fontId="1" fillId="0" borderId="0" xfId="0" applyFont="1"/>
    <xf numFmtId="3" fontId="0" fillId="0" borderId="0" xfId="0" applyNumberFormat="1"/>
    <xf numFmtId="165" fontId="0" fillId="0" borderId="7" xfId="0" applyNumberFormat="1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0" fontId="0" fillId="0" borderId="0" xfId="0" applyBorder="1" applyAlignment="1"/>
    <xf numFmtId="0" fontId="1" fillId="0" borderId="0" xfId="0" applyFont="1" applyAlignment="1"/>
    <xf numFmtId="164" fontId="0" fillId="0" borderId="4" xfId="0" applyNumberForma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/>
    <xf numFmtId="164" fontId="0" fillId="0" borderId="7" xfId="0" applyNumberFormat="1" applyBorder="1" applyAlignment="1">
      <alignment horizontal="center"/>
    </xf>
    <xf numFmtId="0" fontId="6" fillId="0" borderId="0" xfId="1"/>
    <xf numFmtId="0" fontId="6" fillId="0" borderId="0" xfId="1" quotePrefix="1"/>
    <xf numFmtId="0" fontId="2" fillId="0" borderId="0" xfId="0" applyFont="1" applyAlignment="1"/>
    <xf numFmtId="0" fontId="5" fillId="0" borderId="0" xfId="0" applyFont="1" applyAlignment="1"/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66" fontId="8" fillId="2" borderId="7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0" borderId="6" xfId="0" applyFont="1" applyBorder="1"/>
    <xf numFmtId="0" fontId="4" fillId="0" borderId="0" xfId="0" applyFont="1"/>
    <xf numFmtId="0" fontId="3" fillId="0" borderId="1" xfId="0" applyFont="1" applyBorder="1"/>
    <xf numFmtId="0" fontId="3" fillId="0" borderId="4" xfId="0" applyFont="1" applyBorder="1"/>
    <xf numFmtId="0" fontId="8" fillId="2" borderId="7" xfId="2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/>
    <xf numFmtId="0" fontId="0" fillId="0" borderId="8" xfId="0" applyBorder="1" applyAlignment="1">
      <alignment horizontal="left" vertical="center" wrapText="1"/>
    </xf>
    <xf numFmtId="0" fontId="0" fillId="0" borderId="0" xfId="0" applyBorder="1"/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/>
    <xf numFmtId="0" fontId="0" fillId="0" borderId="3" xfId="0" applyBorder="1"/>
    <xf numFmtId="0" fontId="0" fillId="0" borderId="6" xfId="0" applyBorder="1"/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3">
    <cellStyle name="Hipervínculo" xfId="1" builtinId="8"/>
    <cellStyle name="Normal" xfId="0" builtinId="0"/>
    <cellStyle name="Normal_Hoja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A17" sqref="A17"/>
    </sheetView>
  </sheetViews>
  <sheetFormatPr baseColWidth="10" defaultRowHeight="15" x14ac:dyDescent="0.25"/>
  <sheetData>
    <row r="1" spans="1:2" x14ac:dyDescent="0.25">
      <c r="A1" t="s">
        <v>3</v>
      </c>
      <c r="B1" t="s">
        <v>71</v>
      </c>
    </row>
    <row r="2" spans="1:2" x14ac:dyDescent="0.25">
      <c r="A2" s="29" t="s">
        <v>72</v>
      </c>
      <c r="B2" t="str">
        <f>+'1'!A3</f>
        <v>Distribución de la población de 18 años o más por nivel educacional según sexo (1990 a 2017)</v>
      </c>
    </row>
    <row r="3" spans="1:2" x14ac:dyDescent="0.25">
      <c r="A3" s="29" t="s">
        <v>73</v>
      </c>
      <c r="B3" t="str">
        <f>+'2'!A3</f>
        <v>Distribución de la población de 18 años o más que asiste o asistió a educación superior según área de estudio, por sexo (2017)</v>
      </c>
    </row>
    <row r="4" spans="1:2" x14ac:dyDescent="0.25">
      <c r="A4" s="29" t="s">
        <v>74</v>
      </c>
      <c r="B4" t="str">
        <f>+'3'!A3</f>
        <v>Razón entre hombres y mujeres que estudian en carreras en STEM</v>
      </c>
    </row>
    <row r="5" spans="1:2" x14ac:dyDescent="0.25">
      <c r="A5" s="29" t="s">
        <v>75</v>
      </c>
      <c r="B5" t="str">
        <f>+'4'!A3</f>
        <v>Razón entre mujeres y hombres ocupados que estudiaron carreras STEM</v>
      </c>
    </row>
    <row r="6" spans="1:2" x14ac:dyDescent="0.25">
      <c r="A6" s="29" t="s">
        <v>76</v>
      </c>
      <c r="B6" t="str">
        <f>+'5'!A3</f>
        <v>Razón entre mujeres / hombres formados como científicos e ingenieros que se encuentran ocupados (25 a 59 años)</v>
      </c>
    </row>
    <row r="7" spans="1:2" x14ac:dyDescent="0.25">
      <c r="A7" s="29" t="s">
        <v>77</v>
      </c>
      <c r="B7" t="str">
        <f>+'6'!A3</f>
        <v xml:space="preserve"> Razón entre mujeres / hombres formados como científicos e ingenieros que se encuentran ocupados en cargos directivos (25 a 59 años)</v>
      </c>
    </row>
    <row r="8" spans="1:2" x14ac:dyDescent="0.25">
      <c r="A8" s="29" t="s">
        <v>78</v>
      </c>
      <c r="B8" t="str">
        <f>+'7'!A3</f>
        <v>Razón entre el ingreso promedio de mensual del trabajo de mujeres / hombres formados como científicos e ingenieros que se encuentran ocupados</v>
      </c>
    </row>
    <row r="9" spans="1:2" x14ac:dyDescent="0.25">
      <c r="A9" s="29" t="s">
        <v>79</v>
      </c>
      <c r="B9" t="str">
        <f>+'8'!A3</f>
        <v>Porcentaje de mujeres / hombres formados como científicos e ingenieros que se encuentran ocupados y cuentan con contrato indefinido</v>
      </c>
    </row>
    <row r="10" spans="1:2" x14ac:dyDescent="0.25">
      <c r="A10" s="29" t="s">
        <v>80</v>
      </c>
      <c r="B10" t="str">
        <f>+'9'!A3</f>
        <v>Porcentaje de mujeres / hombres formados como científicos e ingenieros que se encuentran ocupados y cuentan con cotizaciones previsionales</v>
      </c>
    </row>
    <row r="11" spans="1:2" x14ac:dyDescent="0.25">
      <c r="A11" s="29" t="s">
        <v>81</v>
      </c>
      <c r="B11" t="str">
        <f>+'10'!A3</f>
        <v>Razón de niñas y niños que indican querer estudiar una carrera relacionada con el ámbito STEM</v>
      </c>
    </row>
    <row r="12" spans="1:2" x14ac:dyDescent="0.25">
      <c r="A12" s="29" t="s">
        <v>82</v>
      </c>
      <c r="B12" t="str">
        <f>+'11'!A3</f>
        <v>Acceso a conexión a internet de niños y niñas entre 5 y 10 años por sexo y quintil de ingresos autónomos per cápita del hogar, 2017.</v>
      </c>
    </row>
    <row r="13" spans="1:2" x14ac:dyDescent="0.25">
      <c r="A13" s="29" t="s">
        <v>83</v>
      </c>
      <c r="B13" t="str">
        <f>+'12'!A3</f>
        <v>Uso de internet de niños y niñas entre 5 y 10 años por sexo, 2017</v>
      </c>
    </row>
    <row r="16" spans="1:2" x14ac:dyDescent="0.25">
      <c r="A16" t="s">
        <v>102</v>
      </c>
    </row>
  </sheetData>
  <hyperlinks>
    <hyperlink ref="A2" location="'1'!A1" display="'1"/>
    <hyperlink ref="A3" location="'2'!A1" display="'2"/>
    <hyperlink ref="A4" location="'3'!A1" display="'3"/>
    <hyperlink ref="A5" location="'4'!A1" display="'4"/>
    <hyperlink ref="A6" location="'5'!A1" display="'5"/>
    <hyperlink ref="A7" location="'6'!A1" display="'6"/>
    <hyperlink ref="A8" location="'7'!A1" display="'7"/>
    <hyperlink ref="A9" location="'8'!A1" display="'8"/>
    <hyperlink ref="A10" location="'9'!A1" display="'9"/>
    <hyperlink ref="A11" location="'10'!A1" display="'10"/>
    <hyperlink ref="A12" location="'11'!A1" display="'11"/>
    <hyperlink ref="A13" location="'12'!A1" display="'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H3"/>
    </sheetView>
  </sheetViews>
  <sheetFormatPr baseColWidth="10" defaultRowHeight="15" x14ac:dyDescent="0.25"/>
  <cols>
    <col min="6" max="6" width="19.7109375" customWidth="1"/>
  </cols>
  <sheetData>
    <row r="1" spans="1:8" x14ac:dyDescent="0.25">
      <c r="A1" s="28" t="s">
        <v>71</v>
      </c>
    </row>
    <row r="3" spans="1:8" x14ac:dyDescent="0.25">
      <c r="A3" s="15" t="s">
        <v>39</v>
      </c>
      <c r="B3" s="15"/>
      <c r="C3" s="15"/>
      <c r="D3" s="15"/>
      <c r="E3" s="15"/>
      <c r="F3" s="15"/>
      <c r="G3" s="15"/>
      <c r="H3" s="15"/>
    </row>
    <row r="4" spans="1:8" x14ac:dyDescent="0.25">
      <c r="A4" s="53" t="s">
        <v>25</v>
      </c>
      <c r="B4" s="54"/>
      <c r="C4" s="5" t="s">
        <v>18</v>
      </c>
      <c r="D4" s="5" t="s">
        <v>19</v>
      </c>
      <c r="E4" s="5" t="s">
        <v>26</v>
      </c>
      <c r="F4" s="5" t="s">
        <v>19</v>
      </c>
    </row>
    <row r="5" spans="1:8" ht="15" customHeight="1" x14ac:dyDescent="0.25">
      <c r="A5" s="48" t="s">
        <v>37</v>
      </c>
      <c r="B5" s="52"/>
      <c r="C5" s="6">
        <v>103319</v>
      </c>
      <c r="D5" s="6">
        <v>5820.1980000000003</v>
      </c>
      <c r="E5" s="11">
        <f>0.8266777*100</f>
        <v>82.66776999999999</v>
      </c>
      <c r="F5" s="11">
        <f>0.0167457*100</f>
        <v>1.6745699999999999</v>
      </c>
    </row>
    <row r="6" spans="1:8" ht="15" customHeight="1" x14ac:dyDescent="0.25">
      <c r="A6" s="48" t="s">
        <v>38</v>
      </c>
      <c r="B6" s="52"/>
      <c r="C6" s="6">
        <v>386309</v>
      </c>
      <c r="D6" s="6">
        <v>14223.4</v>
      </c>
      <c r="E6" s="11">
        <f>0.8298886*100</f>
        <v>82.988860000000003</v>
      </c>
      <c r="F6" s="11">
        <f>0.0087593*100</f>
        <v>0.87592999999999999</v>
      </c>
    </row>
    <row r="7" spans="1:8" x14ac:dyDescent="0.25">
      <c r="A7" s="14" t="s">
        <v>17</v>
      </c>
      <c r="B7" s="14"/>
      <c r="C7" s="14"/>
      <c r="D7" s="14"/>
    </row>
  </sheetData>
  <mergeCells count="3">
    <mergeCell ref="A4:B4"/>
    <mergeCell ref="A5:B5"/>
    <mergeCell ref="A6:B6"/>
  </mergeCells>
  <hyperlinks>
    <hyperlink ref="A1" location="Indice!A1" display="I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K3"/>
    </sheetView>
  </sheetViews>
  <sheetFormatPr baseColWidth="10" defaultRowHeight="15" x14ac:dyDescent="0.25"/>
  <cols>
    <col min="1" max="1" width="33" customWidth="1"/>
  </cols>
  <sheetData>
    <row r="1" spans="1:11" x14ac:dyDescent="0.25">
      <c r="A1" s="28" t="s">
        <v>71</v>
      </c>
    </row>
    <row r="3" spans="1:11" x14ac:dyDescent="0.25">
      <c r="A3" s="31" t="s">
        <v>47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25">
      <c r="A4" s="12" t="s">
        <v>44</v>
      </c>
      <c r="B4" s="20" t="s">
        <v>6</v>
      </c>
      <c r="C4" s="20" t="s">
        <v>7</v>
      </c>
      <c r="D4" s="20" t="s">
        <v>16</v>
      </c>
    </row>
    <row r="5" spans="1:11" x14ac:dyDescent="0.25">
      <c r="A5" s="12" t="s">
        <v>45</v>
      </c>
      <c r="B5" s="21">
        <v>545025</v>
      </c>
      <c r="C5" s="21">
        <v>537658</v>
      </c>
      <c r="D5" s="21">
        <v>1082683</v>
      </c>
    </row>
    <row r="6" spans="1:11" x14ac:dyDescent="0.25">
      <c r="A6" s="12" t="s">
        <v>46</v>
      </c>
      <c r="B6" s="6">
        <v>32752</v>
      </c>
      <c r="C6" s="6">
        <v>21904</v>
      </c>
      <c r="D6" s="6">
        <v>54656</v>
      </c>
      <c r="F6" s="22"/>
      <c r="G6" s="22"/>
      <c r="H6" s="22"/>
    </row>
    <row r="7" spans="1:11" x14ac:dyDescent="0.25">
      <c r="A7" s="12" t="s">
        <v>16</v>
      </c>
      <c r="B7" s="6">
        <v>577777</v>
      </c>
      <c r="C7" s="6">
        <v>559562</v>
      </c>
      <c r="D7" s="6">
        <v>1137339</v>
      </c>
      <c r="F7" s="22"/>
      <c r="G7" s="22"/>
      <c r="H7" s="22"/>
    </row>
    <row r="8" spans="1:11" x14ac:dyDescent="0.25">
      <c r="A8" s="55" t="s">
        <v>48</v>
      </c>
      <c r="B8" s="55"/>
      <c r="C8" s="55"/>
      <c r="D8" s="55"/>
      <c r="G8" s="23"/>
      <c r="H8" s="23"/>
    </row>
  </sheetData>
  <mergeCells count="1">
    <mergeCell ref="A8:D8"/>
  </mergeCells>
  <hyperlinks>
    <hyperlink ref="A1" location="Indice!A1" display="I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sheetData>
    <row r="1" spans="1:4" x14ac:dyDescent="0.25">
      <c r="A1" s="28" t="s">
        <v>71</v>
      </c>
    </row>
    <row r="3" spans="1:4" x14ac:dyDescent="0.25">
      <c r="A3" s="9" t="s">
        <v>59</v>
      </c>
    </row>
    <row r="4" spans="1:4" x14ac:dyDescent="0.25">
      <c r="A4" s="12" t="s">
        <v>58</v>
      </c>
      <c r="B4" s="12"/>
      <c r="C4" s="20" t="s">
        <v>56</v>
      </c>
      <c r="D4" s="20" t="s">
        <v>57</v>
      </c>
    </row>
    <row r="5" spans="1:4" x14ac:dyDescent="0.25">
      <c r="A5" s="24" t="s">
        <v>49</v>
      </c>
      <c r="B5" s="12" t="s">
        <v>50</v>
      </c>
      <c r="C5" s="7">
        <v>75.205117089344355</v>
      </c>
      <c r="D5" s="7">
        <v>77.069650006160757</v>
      </c>
    </row>
    <row r="6" spans="1:4" x14ac:dyDescent="0.25">
      <c r="A6" s="25"/>
      <c r="B6" s="12" t="s">
        <v>51</v>
      </c>
      <c r="C6" s="7">
        <v>0.93451416646321961</v>
      </c>
      <c r="D6" s="7">
        <v>0.86243847467728629</v>
      </c>
    </row>
    <row r="7" spans="1:4" x14ac:dyDescent="0.25">
      <c r="A7" s="24" t="s">
        <v>52</v>
      </c>
      <c r="B7" s="12" t="s">
        <v>50</v>
      </c>
      <c r="C7" s="7">
        <v>85.037530554413905</v>
      </c>
      <c r="D7" s="7">
        <v>84.637851519573402</v>
      </c>
    </row>
    <row r="8" spans="1:4" x14ac:dyDescent="0.25">
      <c r="A8" s="25"/>
      <c r="B8" s="12" t="s">
        <v>51</v>
      </c>
      <c r="C8" s="7">
        <v>0.6154629289491087</v>
      </c>
      <c r="D8" s="7">
        <v>0.65768389426325047</v>
      </c>
    </row>
    <row r="9" spans="1:4" x14ac:dyDescent="0.25">
      <c r="A9" s="24" t="s">
        <v>53</v>
      </c>
      <c r="B9" s="12" t="s">
        <v>50</v>
      </c>
      <c r="C9" s="7">
        <v>90.188041945388278</v>
      </c>
      <c r="D9" s="7">
        <v>88.242583964735601</v>
      </c>
    </row>
    <row r="10" spans="1:4" x14ac:dyDescent="0.25">
      <c r="A10" s="25"/>
      <c r="B10" s="12" t="s">
        <v>51</v>
      </c>
      <c r="C10" s="7">
        <v>0.69455798244486977</v>
      </c>
      <c r="D10" s="7">
        <v>0.72813016108514805</v>
      </c>
    </row>
    <row r="11" spans="1:4" x14ac:dyDescent="0.25">
      <c r="A11" s="24" t="s">
        <v>54</v>
      </c>
      <c r="B11" s="12" t="s">
        <v>50</v>
      </c>
      <c r="C11" s="7">
        <v>92.6620303691206</v>
      </c>
      <c r="D11" s="7">
        <v>90.792465701508377</v>
      </c>
    </row>
    <row r="12" spans="1:4" x14ac:dyDescent="0.25">
      <c r="A12" s="25"/>
      <c r="B12" s="12" t="s">
        <v>51</v>
      </c>
      <c r="C12" s="7">
        <v>0.68252664340381697</v>
      </c>
      <c r="D12" s="7">
        <v>0.83212954691932706</v>
      </c>
    </row>
    <row r="13" spans="1:4" x14ac:dyDescent="0.25">
      <c r="A13" s="24" t="s">
        <v>55</v>
      </c>
      <c r="B13" s="12" t="s">
        <v>50</v>
      </c>
      <c r="C13" s="7">
        <v>94.728606001055368</v>
      </c>
      <c r="D13" s="7">
        <v>94.79592629018066</v>
      </c>
    </row>
    <row r="14" spans="1:4" x14ac:dyDescent="0.25">
      <c r="A14" s="25"/>
      <c r="B14" s="12" t="s">
        <v>51</v>
      </c>
      <c r="C14" s="7">
        <v>0.74153310168849706</v>
      </c>
      <c r="D14" s="7">
        <v>0.74307869890423195</v>
      </c>
    </row>
    <row r="15" spans="1:4" x14ac:dyDescent="0.25">
      <c r="A15" s="14" t="s">
        <v>17</v>
      </c>
    </row>
  </sheetData>
  <hyperlinks>
    <hyperlink ref="A1" location="Indice!A1" display="Indice"/>
  </hyperlink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baseColWidth="10" defaultRowHeight="15" x14ac:dyDescent="0.25"/>
  <cols>
    <col min="1" max="1" width="29.5703125" customWidth="1"/>
    <col min="2" max="2" width="20.140625" customWidth="1"/>
  </cols>
  <sheetData>
    <row r="1" spans="1:4" x14ac:dyDescent="0.25">
      <c r="A1" s="28" t="s">
        <v>71</v>
      </c>
    </row>
    <row r="3" spans="1:4" x14ac:dyDescent="0.25">
      <c r="A3" s="9" t="s">
        <v>70</v>
      </c>
    </row>
    <row r="4" spans="1:4" x14ac:dyDescent="0.25">
      <c r="A4" s="12"/>
      <c r="B4" s="12"/>
      <c r="C4" s="5" t="s">
        <v>6</v>
      </c>
      <c r="D4" s="5" t="s">
        <v>7</v>
      </c>
    </row>
    <row r="5" spans="1:4" x14ac:dyDescent="0.25">
      <c r="A5" s="56" t="s">
        <v>60</v>
      </c>
      <c r="B5" s="26" t="s">
        <v>50</v>
      </c>
      <c r="C5" s="27">
        <v>86.198716902398004</v>
      </c>
      <c r="D5" s="27">
        <v>84.066136909697221</v>
      </c>
    </row>
    <row r="6" spans="1:4" x14ac:dyDescent="0.25">
      <c r="A6" s="57"/>
      <c r="B6" s="26" t="s">
        <v>51</v>
      </c>
      <c r="C6" s="27">
        <v>0.66348670751013861</v>
      </c>
      <c r="D6" s="27">
        <v>0.68133153904216637</v>
      </c>
    </row>
    <row r="7" spans="1:4" x14ac:dyDescent="0.25">
      <c r="A7" s="56" t="s">
        <v>61</v>
      </c>
      <c r="B7" s="26" t="s">
        <v>50</v>
      </c>
      <c r="C7" s="27">
        <v>64.473880305729224</v>
      </c>
      <c r="D7" s="27">
        <v>65.242818726686963</v>
      </c>
    </row>
    <row r="8" spans="1:4" x14ac:dyDescent="0.25">
      <c r="A8" s="57"/>
      <c r="B8" s="26" t="s">
        <v>51</v>
      </c>
      <c r="C8" s="27">
        <v>1.0564245189170973</v>
      </c>
      <c r="D8" s="27">
        <v>0.89823056353500097</v>
      </c>
    </row>
    <row r="9" spans="1:4" x14ac:dyDescent="0.25">
      <c r="A9" s="56" t="s">
        <v>62</v>
      </c>
      <c r="B9" s="26" t="s">
        <v>50</v>
      </c>
      <c r="C9" s="27">
        <v>39.124718790141152</v>
      </c>
      <c r="D9" s="27">
        <v>39.859874641667624</v>
      </c>
    </row>
    <row r="10" spans="1:4" x14ac:dyDescent="0.25">
      <c r="A10" s="57"/>
      <c r="B10" s="26" t="s">
        <v>51</v>
      </c>
      <c r="C10" s="27">
        <v>1.3575946045710334</v>
      </c>
      <c r="D10" s="27">
        <v>0.90602034151816657</v>
      </c>
    </row>
    <row r="11" spans="1:4" x14ac:dyDescent="0.25">
      <c r="A11" s="56" t="s">
        <v>63</v>
      </c>
      <c r="B11" s="26" t="s">
        <v>50</v>
      </c>
      <c r="C11" s="27">
        <v>25.075758113392332</v>
      </c>
      <c r="D11" s="27">
        <v>24.715805357686822</v>
      </c>
    </row>
    <row r="12" spans="1:4" x14ac:dyDescent="0.25">
      <c r="A12" s="57"/>
      <c r="B12" s="26" t="s">
        <v>51</v>
      </c>
      <c r="C12" s="27">
        <v>1.2429199888458333</v>
      </c>
      <c r="D12" s="27">
        <v>0.80045692457870932</v>
      </c>
    </row>
    <row r="13" spans="1:4" x14ac:dyDescent="0.25">
      <c r="A13" s="56" t="s">
        <v>64</v>
      </c>
      <c r="B13" s="26" t="s">
        <v>50</v>
      </c>
      <c r="C13" s="27">
        <v>21.141303962131587</v>
      </c>
      <c r="D13" s="27">
        <v>20.361953524215302</v>
      </c>
    </row>
    <row r="14" spans="1:4" x14ac:dyDescent="0.25">
      <c r="A14" s="57"/>
      <c r="B14" s="26" t="s">
        <v>51</v>
      </c>
      <c r="C14" s="27">
        <v>1.1782207862035721</v>
      </c>
      <c r="D14" s="27">
        <v>0.74009618607155103</v>
      </c>
    </row>
    <row r="15" spans="1:4" x14ac:dyDescent="0.25">
      <c r="A15" s="56" t="s">
        <v>65</v>
      </c>
      <c r="B15" s="26" t="s">
        <v>50</v>
      </c>
      <c r="C15" s="27">
        <v>12.603346840868928</v>
      </c>
      <c r="D15" s="27">
        <v>13.622177974940438</v>
      </c>
    </row>
    <row r="16" spans="1:4" x14ac:dyDescent="0.25">
      <c r="A16" s="57"/>
      <c r="B16" s="26" t="s">
        <v>51</v>
      </c>
      <c r="C16" s="27">
        <v>0.72384504314976938</v>
      </c>
      <c r="D16" s="27">
        <v>0.73138198876262328</v>
      </c>
    </row>
    <row r="17" spans="1:4" x14ac:dyDescent="0.25">
      <c r="A17" s="56" t="s">
        <v>66</v>
      </c>
      <c r="B17" s="26" t="s">
        <v>50</v>
      </c>
      <c r="C17" s="27">
        <v>11.199720071922927</v>
      </c>
      <c r="D17" s="27">
        <v>11.589598828061737</v>
      </c>
    </row>
    <row r="18" spans="1:4" x14ac:dyDescent="0.25">
      <c r="A18" s="57"/>
      <c r="B18" s="26" t="s">
        <v>51</v>
      </c>
      <c r="C18" s="27">
        <v>0.44557892192177367</v>
      </c>
      <c r="D18" s="27">
        <v>0.4414396121472936</v>
      </c>
    </row>
    <row r="19" spans="1:4" x14ac:dyDescent="0.25">
      <c r="A19" s="56" t="s">
        <v>67</v>
      </c>
      <c r="B19" s="26" t="s">
        <v>50</v>
      </c>
      <c r="C19" s="27">
        <v>3.408760263716299</v>
      </c>
      <c r="D19" s="27">
        <v>3.0790863003556592</v>
      </c>
    </row>
    <row r="20" spans="1:4" x14ac:dyDescent="0.25">
      <c r="A20" s="57"/>
      <c r="B20" s="26" t="s">
        <v>51</v>
      </c>
      <c r="C20" s="27">
        <v>0.32726961688766926</v>
      </c>
      <c r="D20" s="27">
        <v>0.31550153818709148</v>
      </c>
    </row>
    <row r="21" spans="1:4" x14ac:dyDescent="0.25">
      <c r="A21" s="56" t="s">
        <v>68</v>
      </c>
      <c r="B21" s="26" t="s">
        <v>50</v>
      </c>
      <c r="C21" s="27">
        <v>2.4340176993662577</v>
      </c>
      <c r="D21" s="27">
        <v>2.6522143478199469</v>
      </c>
    </row>
    <row r="22" spans="1:4" x14ac:dyDescent="0.25">
      <c r="A22" s="57"/>
      <c r="B22" s="26" t="s">
        <v>51</v>
      </c>
      <c r="C22" s="27">
        <v>0.27182511931319869</v>
      </c>
      <c r="D22" s="27">
        <v>0.2771800186617086</v>
      </c>
    </row>
    <row r="23" spans="1:4" x14ac:dyDescent="0.25">
      <c r="A23" s="56" t="s">
        <v>69</v>
      </c>
      <c r="B23" s="26" t="s">
        <v>50</v>
      </c>
      <c r="C23" s="27">
        <v>2.4352596356513776</v>
      </c>
      <c r="D23" s="27">
        <v>2.7488455695896099</v>
      </c>
    </row>
    <row r="24" spans="1:4" x14ac:dyDescent="0.25">
      <c r="A24" s="57"/>
      <c r="B24" s="26" t="s">
        <v>51</v>
      </c>
      <c r="C24" s="27">
        <v>0.29128365641524162</v>
      </c>
      <c r="D24" s="27">
        <v>0.31121054247675006</v>
      </c>
    </row>
    <row r="25" spans="1:4" x14ac:dyDescent="0.25">
      <c r="A25" s="14" t="s">
        <v>17</v>
      </c>
    </row>
  </sheetData>
  <mergeCells count="10">
    <mergeCell ref="A17:A18"/>
    <mergeCell ref="A19:A20"/>
    <mergeCell ref="A21:A22"/>
    <mergeCell ref="A23:A24"/>
    <mergeCell ref="A5:A6"/>
    <mergeCell ref="A7:A8"/>
    <mergeCell ref="A9:A10"/>
    <mergeCell ref="A11:A12"/>
    <mergeCell ref="A13:A14"/>
    <mergeCell ref="A15:A16"/>
  </mergeCells>
  <hyperlinks>
    <hyperlink ref="A1" location="Indice!A1" display="Indice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"/>
  <sheetViews>
    <sheetView workbookViewId="0">
      <selection activeCell="A3" sqref="A3:Q3"/>
    </sheetView>
  </sheetViews>
  <sheetFormatPr baseColWidth="10" defaultRowHeight="15" x14ac:dyDescent="0.25"/>
  <sheetData>
    <row r="1" spans="1:53" x14ac:dyDescent="0.25">
      <c r="A1" s="28" t="s">
        <v>71</v>
      </c>
    </row>
    <row r="3" spans="1:53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x14ac:dyDescent="0.25">
      <c r="A5" s="42" t="s">
        <v>2</v>
      </c>
      <c r="B5" s="38">
        <v>1990</v>
      </c>
      <c r="C5" s="38"/>
      <c r="D5" s="38"/>
      <c r="E5" s="39"/>
      <c r="F5" s="38">
        <v>1992</v>
      </c>
      <c r="G5" s="38"/>
      <c r="H5" s="38"/>
      <c r="I5" s="39"/>
      <c r="J5" s="38">
        <v>1994</v>
      </c>
      <c r="K5" s="38"/>
      <c r="L5" s="38"/>
      <c r="M5" s="39"/>
      <c r="N5" s="38">
        <v>1996</v>
      </c>
      <c r="O5" s="38"/>
      <c r="P5" s="38"/>
      <c r="Q5" s="39"/>
      <c r="R5" s="38">
        <v>1998</v>
      </c>
      <c r="S5" s="38"/>
      <c r="T5" s="38"/>
      <c r="U5" s="39"/>
      <c r="V5" s="38">
        <v>2000</v>
      </c>
      <c r="W5" s="38"/>
      <c r="X5" s="38"/>
      <c r="Y5" s="39"/>
      <c r="Z5" s="38">
        <v>2003</v>
      </c>
      <c r="AA5" s="38"/>
      <c r="AB5" s="38"/>
      <c r="AC5" s="39"/>
      <c r="AD5" s="38">
        <v>2006</v>
      </c>
      <c r="AE5" s="38"/>
      <c r="AF5" s="38"/>
      <c r="AG5" s="39"/>
      <c r="AH5" s="38">
        <v>2009</v>
      </c>
      <c r="AI5" s="38"/>
      <c r="AJ5" s="38"/>
      <c r="AK5" s="39"/>
      <c r="AL5" s="38">
        <v>2011</v>
      </c>
      <c r="AM5" s="38"/>
      <c r="AN5" s="38"/>
      <c r="AO5" s="39"/>
      <c r="AP5" s="38">
        <v>2013</v>
      </c>
      <c r="AQ5" s="38"/>
      <c r="AR5" s="38"/>
      <c r="AS5" s="39"/>
      <c r="AT5" s="38">
        <v>2015</v>
      </c>
      <c r="AU5" s="38"/>
      <c r="AV5" s="38"/>
      <c r="AW5" s="39"/>
      <c r="AX5" s="38">
        <v>2017</v>
      </c>
      <c r="AY5" s="38"/>
      <c r="AZ5" s="38"/>
      <c r="BA5" s="39"/>
    </row>
    <row r="6" spans="1:53" x14ac:dyDescent="0.25">
      <c r="A6" s="43"/>
      <c r="B6" s="38" t="s">
        <v>3</v>
      </c>
      <c r="C6" s="39"/>
      <c r="D6" s="38" t="s">
        <v>4</v>
      </c>
      <c r="E6" s="39"/>
      <c r="F6" s="38" t="s">
        <v>3</v>
      </c>
      <c r="G6" s="39"/>
      <c r="H6" s="38" t="s">
        <v>4</v>
      </c>
      <c r="I6" s="39"/>
      <c r="J6" s="38" t="s">
        <v>3</v>
      </c>
      <c r="K6" s="39"/>
      <c r="L6" s="38" t="s">
        <v>4</v>
      </c>
      <c r="M6" s="39"/>
      <c r="N6" s="38" t="s">
        <v>3</v>
      </c>
      <c r="O6" s="39"/>
      <c r="P6" s="38" t="s">
        <v>4</v>
      </c>
      <c r="Q6" s="39"/>
      <c r="R6" s="38" t="s">
        <v>3</v>
      </c>
      <c r="S6" s="39"/>
      <c r="T6" s="38" t="s">
        <v>4</v>
      </c>
      <c r="U6" s="39"/>
      <c r="V6" s="38" t="s">
        <v>3</v>
      </c>
      <c r="W6" s="39"/>
      <c r="X6" s="38" t="s">
        <v>4</v>
      </c>
      <c r="Y6" s="39"/>
      <c r="Z6" s="38" t="s">
        <v>3</v>
      </c>
      <c r="AA6" s="39"/>
      <c r="AB6" s="38" t="s">
        <v>4</v>
      </c>
      <c r="AC6" s="39"/>
      <c r="AD6" s="38" t="s">
        <v>3</v>
      </c>
      <c r="AE6" s="39"/>
      <c r="AF6" s="38" t="s">
        <v>4</v>
      </c>
      <c r="AG6" s="39"/>
      <c r="AH6" s="38" t="s">
        <v>3</v>
      </c>
      <c r="AI6" s="39"/>
      <c r="AJ6" s="38" t="s">
        <v>4</v>
      </c>
      <c r="AK6" s="39"/>
      <c r="AL6" s="38" t="s">
        <v>3</v>
      </c>
      <c r="AM6" s="39"/>
      <c r="AN6" s="38" t="s">
        <v>4</v>
      </c>
      <c r="AO6" s="39"/>
      <c r="AP6" s="38" t="s">
        <v>3</v>
      </c>
      <c r="AQ6" s="39"/>
      <c r="AR6" s="38" t="s">
        <v>4</v>
      </c>
      <c r="AS6" s="39"/>
      <c r="AT6" s="38" t="s">
        <v>3</v>
      </c>
      <c r="AU6" s="39"/>
      <c r="AV6" s="38" t="s">
        <v>4</v>
      </c>
      <c r="AW6" s="39"/>
      <c r="AX6" s="38" t="s">
        <v>3</v>
      </c>
      <c r="AY6" s="39"/>
      <c r="AZ6" s="38" t="s">
        <v>4</v>
      </c>
      <c r="BA6" s="39"/>
    </row>
    <row r="7" spans="1:53" x14ac:dyDescent="0.25">
      <c r="A7" s="2" t="s">
        <v>5</v>
      </c>
      <c r="B7" s="3" t="s">
        <v>6</v>
      </c>
      <c r="C7" s="3" t="s">
        <v>7</v>
      </c>
      <c r="D7" s="3" t="s">
        <v>6</v>
      </c>
      <c r="E7" s="3" t="s">
        <v>7</v>
      </c>
      <c r="F7" s="3" t="s">
        <v>6</v>
      </c>
      <c r="G7" s="3" t="s">
        <v>7</v>
      </c>
      <c r="H7" s="3" t="s">
        <v>6</v>
      </c>
      <c r="I7" s="3" t="s">
        <v>7</v>
      </c>
      <c r="J7" s="3" t="s">
        <v>6</v>
      </c>
      <c r="K7" s="3" t="s">
        <v>7</v>
      </c>
      <c r="L7" s="3" t="s">
        <v>6</v>
      </c>
      <c r="M7" s="3" t="s">
        <v>7</v>
      </c>
      <c r="N7" s="3" t="s">
        <v>6</v>
      </c>
      <c r="O7" s="3" t="s">
        <v>7</v>
      </c>
      <c r="P7" s="3" t="s">
        <v>6</v>
      </c>
      <c r="Q7" s="3" t="s">
        <v>7</v>
      </c>
      <c r="R7" s="3" t="s">
        <v>6</v>
      </c>
      <c r="S7" s="3" t="s">
        <v>7</v>
      </c>
      <c r="T7" s="3" t="s">
        <v>6</v>
      </c>
      <c r="U7" s="3" t="s">
        <v>7</v>
      </c>
      <c r="V7" s="3" t="s">
        <v>6</v>
      </c>
      <c r="W7" s="3" t="s">
        <v>7</v>
      </c>
      <c r="X7" s="3" t="s">
        <v>6</v>
      </c>
      <c r="Y7" s="3" t="s">
        <v>7</v>
      </c>
      <c r="Z7" s="3" t="s">
        <v>6</v>
      </c>
      <c r="AA7" s="3" t="s">
        <v>7</v>
      </c>
      <c r="AB7" s="3" t="s">
        <v>6</v>
      </c>
      <c r="AC7" s="3" t="s">
        <v>7</v>
      </c>
      <c r="AD7" s="3" t="s">
        <v>6</v>
      </c>
      <c r="AE7" s="3" t="s">
        <v>7</v>
      </c>
      <c r="AF7" s="3" t="s">
        <v>6</v>
      </c>
      <c r="AG7" s="3" t="s">
        <v>7</v>
      </c>
      <c r="AH7" s="3" t="s">
        <v>6</v>
      </c>
      <c r="AI7" s="3" t="s">
        <v>7</v>
      </c>
      <c r="AJ7" s="3" t="s">
        <v>6</v>
      </c>
      <c r="AK7" s="3" t="s">
        <v>7</v>
      </c>
      <c r="AL7" s="3" t="s">
        <v>6</v>
      </c>
      <c r="AM7" s="3" t="s">
        <v>7</v>
      </c>
      <c r="AN7" s="3" t="s">
        <v>6</v>
      </c>
      <c r="AO7" s="3" t="s">
        <v>7</v>
      </c>
      <c r="AP7" s="3" t="s">
        <v>6</v>
      </c>
      <c r="AQ7" s="3" t="s">
        <v>7</v>
      </c>
      <c r="AR7" s="3" t="s">
        <v>6</v>
      </c>
      <c r="AS7" s="3" t="s">
        <v>7</v>
      </c>
      <c r="AT7" s="3" t="s">
        <v>6</v>
      </c>
      <c r="AU7" s="3" t="s">
        <v>7</v>
      </c>
      <c r="AV7" s="3" t="s">
        <v>6</v>
      </c>
      <c r="AW7" s="3" t="s">
        <v>7</v>
      </c>
      <c r="AX7" s="3" t="s">
        <v>6</v>
      </c>
      <c r="AY7" s="3" t="s">
        <v>7</v>
      </c>
      <c r="AZ7" s="3" t="s">
        <v>6</v>
      </c>
      <c r="BA7" s="3" t="s">
        <v>7</v>
      </c>
    </row>
    <row r="8" spans="1:53" x14ac:dyDescent="0.25">
      <c r="A8" s="2" t="s">
        <v>8</v>
      </c>
      <c r="B8" s="4">
        <v>179586</v>
      </c>
      <c r="C8" s="4">
        <v>227367</v>
      </c>
      <c r="D8" s="3">
        <v>4.5</v>
      </c>
      <c r="E8" s="3">
        <v>5.0999999999999996</v>
      </c>
      <c r="F8" s="4">
        <v>176087</v>
      </c>
      <c r="G8" s="4">
        <v>236652</v>
      </c>
      <c r="H8" s="3">
        <v>4.2</v>
      </c>
      <c r="I8" s="3">
        <v>5</v>
      </c>
      <c r="J8" s="4">
        <v>172349</v>
      </c>
      <c r="K8" s="4">
        <v>231932</v>
      </c>
      <c r="L8" s="3">
        <v>3.9</v>
      </c>
      <c r="M8" s="3">
        <v>4.7</v>
      </c>
      <c r="N8" s="4">
        <v>162913</v>
      </c>
      <c r="O8" s="4">
        <v>232383</v>
      </c>
      <c r="P8" s="3">
        <v>3.6</v>
      </c>
      <c r="Q8" s="3">
        <v>4.7</v>
      </c>
      <c r="R8" s="4">
        <v>171399</v>
      </c>
      <c r="S8" s="4">
        <v>224089</v>
      </c>
      <c r="T8" s="3">
        <v>3.7</v>
      </c>
      <c r="U8" s="3">
        <v>4.3</v>
      </c>
      <c r="V8" s="4">
        <v>148827</v>
      </c>
      <c r="W8" s="4">
        <v>197834</v>
      </c>
      <c r="X8" s="3">
        <v>3.1</v>
      </c>
      <c r="Y8" s="3">
        <v>3.7</v>
      </c>
      <c r="Z8" s="4">
        <v>133256</v>
      </c>
      <c r="AA8" s="4">
        <v>195541</v>
      </c>
      <c r="AB8" s="3">
        <v>2.6</v>
      </c>
      <c r="AC8" s="3">
        <v>3.5</v>
      </c>
      <c r="AD8" s="4">
        <v>161950</v>
      </c>
      <c r="AE8" s="4">
        <v>215497</v>
      </c>
      <c r="AF8" s="3">
        <v>3</v>
      </c>
      <c r="AG8" s="3">
        <v>3.6</v>
      </c>
      <c r="AH8" s="4">
        <v>194011</v>
      </c>
      <c r="AI8" s="4">
        <v>255296</v>
      </c>
      <c r="AJ8" s="3">
        <v>3.4</v>
      </c>
      <c r="AK8" s="3">
        <v>4</v>
      </c>
      <c r="AL8" s="4">
        <v>163320</v>
      </c>
      <c r="AM8" s="4">
        <v>217919</v>
      </c>
      <c r="AN8" s="3">
        <v>2.8</v>
      </c>
      <c r="AO8" s="3">
        <v>3.2</v>
      </c>
      <c r="AP8" s="4">
        <v>149976</v>
      </c>
      <c r="AQ8" s="4">
        <v>197005</v>
      </c>
      <c r="AR8" s="3">
        <v>2.5</v>
      </c>
      <c r="AS8" s="3">
        <v>2.8</v>
      </c>
      <c r="AT8" s="4">
        <v>135741</v>
      </c>
      <c r="AU8" s="4">
        <v>186492</v>
      </c>
      <c r="AV8" s="3">
        <v>2.2000000000000002</v>
      </c>
      <c r="AW8" s="3">
        <v>2.6</v>
      </c>
      <c r="AX8" s="4">
        <v>142242</v>
      </c>
      <c r="AY8" s="4">
        <v>182505</v>
      </c>
      <c r="AZ8" s="3">
        <v>2.2000000000000002</v>
      </c>
      <c r="BA8" s="3">
        <v>2.5</v>
      </c>
    </row>
    <row r="9" spans="1:53" x14ac:dyDescent="0.25">
      <c r="A9" s="2" t="s">
        <v>9</v>
      </c>
      <c r="B9" s="4">
        <v>883357</v>
      </c>
      <c r="C9" s="4">
        <v>1044710</v>
      </c>
      <c r="D9" s="3">
        <v>22</v>
      </c>
      <c r="E9" s="3">
        <v>23.3</v>
      </c>
      <c r="F9" s="4">
        <v>913639</v>
      </c>
      <c r="G9" s="4">
        <v>1086330</v>
      </c>
      <c r="H9" s="3">
        <v>21.8</v>
      </c>
      <c r="I9" s="3">
        <v>23.2</v>
      </c>
      <c r="J9" s="4">
        <v>879331</v>
      </c>
      <c r="K9" s="4">
        <v>1035876</v>
      </c>
      <c r="L9" s="3">
        <v>19.899999999999999</v>
      </c>
      <c r="M9" s="3">
        <v>21.1</v>
      </c>
      <c r="N9" s="4">
        <v>874583</v>
      </c>
      <c r="O9" s="4">
        <v>1007614</v>
      </c>
      <c r="P9" s="3">
        <v>19.2</v>
      </c>
      <c r="Q9" s="3">
        <v>20.2</v>
      </c>
      <c r="R9" s="4">
        <v>843145</v>
      </c>
      <c r="S9" s="4">
        <v>1008040</v>
      </c>
      <c r="T9" s="3">
        <v>18.100000000000001</v>
      </c>
      <c r="U9" s="3">
        <v>19.399999999999999</v>
      </c>
      <c r="V9" s="4">
        <v>840036</v>
      </c>
      <c r="W9" s="4">
        <v>977845</v>
      </c>
      <c r="X9" s="3">
        <v>17.3</v>
      </c>
      <c r="Y9" s="3">
        <v>18.399999999999999</v>
      </c>
      <c r="Z9" s="4">
        <v>825324</v>
      </c>
      <c r="AA9" s="4">
        <v>988788</v>
      </c>
      <c r="AB9" s="3">
        <v>16</v>
      </c>
      <c r="AC9" s="3">
        <v>17.600000000000001</v>
      </c>
      <c r="AD9" s="4">
        <v>840348</v>
      </c>
      <c r="AE9" s="4">
        <v>1030607</v>
      </c>
      <c r="AF9" s="3">
        <v>15.4</v>
      </c>
      <c r="AG9" s="3">
        <v>17.2</v>
      </c>
      <c r="AH9" s="4">
        <v>810518</v>
      </c>
      <c r="AI9" s="4">
        <v>1021027</v>
      </c>
      <c r="AJ9" s="3">
        <v>14.3</v>
      </c>
      <c r="AK9" s="3">
        <v>15.9</v>
      </c>
      <c r="AL9" s="4">
        <v>806131</v>
      </c>
      <c r="AM9" s="4">
        <v>1059086</v>
      </c>
      <c r="AN9" s="3">
        <v>13.8</v>
      </c>
      <c r="AO9" s="3">
        <v>15.8</v>
      </c>
      <c r="AP9" s="4">
        <v>728528</v>
      </c>
      <c r="AQ9" s="4">
        <v>992300</v>
      </c>
      <c r="AR9" s="3">
        <v>12.3</v>
      </c>
      <c r="AS9" s="3">
        <v>14.3</v>
      </c>
      <c r="AT9" s="4">
        <v>684835</v>
      </c>
      <c r="AU9" s="4">
        <v>946388</v>
      </c>
      <c r="AV9" s="3">
        <v>11.3</v>
      </c>
      <c r="AW9" s="3">
        <v>13.3</v>
      </c>
      <c r="AX9" s="4">
        <v>690833</v>
      </c>
      <c r="AY9" s="4">
        <v>938667</v>
      </c>
      <c r="AZ9" s="3">
        <v>10.9</v>
      </c>
      <c r="BA9" s="3">
        <v>12.8</v>
      </c>
    </row>
    <row r="10" spans="1:53" x14ac:dyDescent="0.25">
      <c r="A10" s="2" t="s">
        <v>10</v>
      </c>
      <c r="B10" s="4">
        <v>678049</v>
      </c>
      <c r="C10" s="4">
        <v>794196</v>
      </c>
      <c r="D10" s="3">
        <v>16.899999999999999</v>
      </c>
      <c r="E10" s="3">
        <v>17.7</v>
      </c>
      <c r="F10" s="4">
        <v>706320</v>
      </c>
      <c r="G10" s="4">
        <v>831404</v>
      </c>
      <c r="H10" s="3">
        <v>16.8</v>
      </c>
      <c r="I10" s="3">
        <v>17.7</v>
      </c>
      <c r="J10" s="4">
        <v>609017</v>
      </c>
      <c r="K10" s="4">
        <v>703756</v>
      </c>
      <c r="L10" s="3">
        <v>13.8</v>
      </c>
      <c r="M10" s="3">
        <v>14.4</v>
      </c>
      <c r="N10" s="4">
        <v>561003</v>
      </c>
      <c r="O10" s="4">
        <v>640261</v>
      </c>
      <c r="P10" s="3">
        <v>12.3</v>
      </c>
      <c r="Q10" s="3">
        <v>12.9</v>
      </c>
      <c r="R10" s="4">
        <v>557798</v>
      </c>
      <c r="S10" s="4">
        <v>633945</v>
      </c>
      <c r="T10" s="3">
        <v>12</v>
      </c>
      <c r="U10" s="3">
        <v>12.2</v>
      </c>
      <c r="V10" s="4">
        <v>562112</v>
      </c>
      <c r="W10" s="4">
        <v>660831</v>
      </c>
      <c r="X10" s="3">
        <v>11.6</v>
      </c>
      <c r="Y10" s="3">
        <v>12.4</v>
      </c>
      <c r="Z10" s="4">
        <v>609206</v>
      </c>
      <c r="AA10" s="4">
        <v>653594</v>
      </c>
      <c r="AB10" s="3">
        <v>11.8</v>
      </c>
      <c r="AC10" s="3">
        <v>11.6</v>
      </c>
      <c r="AD10" s="4">
        <v>646428</v>
      </c>
      <c r="AE10" s="4">
        <v>737612</v>
      </c>
      <c r="AF10" s="3">
        <v>11.9</v>
      </c>
      <c r="AG10" s="3">
        <v>12.3</v>
      </c>
      <c r="AH10" s="4">
        <v>627460</v>
      </c>
      <c r="AI10" s="4">
        <v>727101</v>
      </c>
      <c r="AJ10" s="3">
        <v>11</v>
      </c>
      <c r="AK10" s="3">
        <v>11.3</v>
      </c>
      <c r="AL10" s="4">
        <v>651076</v>
      </c>
      <c r="AM10" s="4">
        <v>763854</v>
      </c>
      <c r="AN10" s="3">
        <v>11.2</v>
      </c>
      <c r="AO10" s="3">
        <v>11.4</v>
      </c>
      <c r="AP10" s="4">
        <v>674454</v>
      </c>
      <c r="AQ10" s="4">
        <v>791750</v>
      </c>
      <c r="AR10" s="3">
        <v>11.4</v>
      </c>
      <c r="AS10" s="3">
        <v>11.4</v>
      </c>
      <c r="AT10" s="4">
        <v>661049</v>
      </c>
      <c r="AU10" s="4">
        <v>760775</v>
      </c>
      <c r="AV10" s="3">
        <v>10.9</v>
      </c>
      <c r="AW10" s="3">
        <v>10.7</v>
      </c>
      <c r="AX10" s="4">
        <v>651876</v>
      </c>
      <c r="AY10" s="4">
        <v>749833</v>
      </c>
      <c r="AZ10" s="3">
        <v>10.3</v>
      </c>
      <c r="BA10" s="3">
        <v>10.199999999999999</v>
      </c>
    </row>
    <row r="11" spans="1:53" x14ac:dyDescent="0.25">
      <c r="A11" s="2" t="s">
        <v>11</v>
      </c>
      <c r="B11" s="4">
        <v>664732</v>
      </c>
      <c r="C11" s="4">
        <v>696555</v>
      </c>
      <c r="D11" s="3">
        <v>16.600000000000001</v>
      </c>
      <c r="E11" s="3">
        <v>15.5</v>
      </c>
      <c r="F11" s="4">
        <v>779178</v>
      </c>
      <c r="G11" s="4">
        <v>806687</v>
      </c>
      <c r="H11" s="3">
        <v>18.600000000000001</v>
      </c>
      <c r="I11" s="3">
        <v>17.2</v>
      </c>
      <c r="J11" s="4">
        <v>890752</v>
      </c>
      <c r="K11" s="4">
        <v>937702</v>
      </c>
      <c r="L11" s="3">
        <v>20.2</v>
      </c>
      <c r="M11" s="3">
        <v>19.100000000000001</v>
      </c>
      <c r="N11" s="4">
        <v>906599</v>
      </c>
      <c r="O11" s="4">
        <v>964185</v>
      </c>
      <c r="P11" s="3">
        <v>19.899999999999999</v>
      </c>
      <c r="Q11" s="3">
        <v>19.399999999999999</v>
      </c>
      <c r="R11" s="4">
        <v>917818</v>
      </c>
      <c r="S11" s="4">
        <v>967190</v>
      </c>
      <c r="T11" s="3">
        <v>19.7</v>
      </c>
      <c r="U11" s="3">
        <v>18.600000000000001</v>
      </c>
      <c r="V11" s="4">
        <v>875282</v>
      </c>
      <c r="W11" s="4">
        <v>957231</v>
      </c>
      <c r="X11" s="3">
        <v>18</v>
      </c>
      <c r="Y11" s="3">
        <v>18</v>
      </c>
      <c r="Z11" s="4">
        <v>908026</v>
      </c>
      <c r="AA11" s="4">
        <v>942803</v>
      </c>
      <c r="AB11" s="3">
        <v>17.600000000000001</v>
      </c>
      <c r="AC11" s="3">
        <v>16.8</v>
      </c>
      <c r="AD11" s="4">
        <v>908136</v>
      </c>
      <c r="AE11" s="4">
        <v>968604</v>
      </c>
      <c r="AF11" s="3">
        <v>16.7</v>
      </c>
      <c r="AG11" s="3">
        <v>16.2</v>
      </c>
      <c r="AH11" s="4">
        <v>829514</v>
      </c>
      <c r="AI11" s="4">
        <v>947849</v>
      </c>
      <c r="AJ11" s="3">
        <v>14.6</v>
      </c>
      <c r="AK11" s="3">
        <v>14.8</v>
      </c>
      <c r="AL11" s="4">
        <v>958701</v>
      </c>
      <c r="AM11" s="4">
        <v>1036161</v>
      </c>
      <c r="AN11" s="3">
        <v>16.5</v>
      </c>
      <c r="AO11" s="3">
        <v>15.4</v>
      </c>
      <c r="AP11" s="4">
        <v>832641</v>
      </c>
      <c r="AQ11" s="4">
        <v>900528</v>
      </c>
      <c r="AR11" s="3">
        <v>14</v>
      </c>
      <c r="AS11" s="3">
        <v>13</v>
      </c>
      <c r="AT11" s="4">
        <v>809342</v>
      </c>
      <c r="AU11" s="4">
        <v>911025</v>
      </c>
      <c r="AV11" s="3">
        <v>13.3</v>
      </c>
      <c r="AW11" s="3">
        <v>12.8</v>
      </c>
      <c r="AX11" s="4">
        <v>797919</v>
      </c>
      <c r="AY11" s="4">
        <v>880005</v>
      </c>
      <c r="AZ11" s="3">
        <v>12.6</v>
      </c>
      <c r="BA11" s="3">
        <v>12</v>
      </c>
    </row>
    <row r="12" spans="1:53" x14ac:dyDescent="0.25">
      <c r="A12" s="2" t="s">
        <v>12</v>
      </c>
      <c r="B12" s="4">
        <v>896996</v>
      </c>
      <c r="C12" s="4">
        <v>990902</v>
      </c>
      <c r="D12" s="3">
        <v>22.4</v>
      </c>
      <c r="E12" s="3">
        <v>22.1</v>
      </c>
      <c r="F12" s="4">
        <v>988143</v>
      </c>
      <c r="G12" s="4">
        <v>1122349</v>
      </c>
      <c r="H12" s="3">
        <v>23.6</v>
      </c>
      <c r="I12" s="3">
        <v>23.9</v>
      </c>
      <c r="J12" s="4">
        <v>1051376</v>
      </c>
      <c r="K12" s="4">
        <v>1194529</v>
      </c>
      <c r="L12" s="3">
        <v>23.8</v>
      </c>
      <c r="M12" s="3">
        <v>24.4</v>
      </c>
      <c r="N12" s="4">
        <v>1118370</v>
      </c>
      <c r="O12" s="4">
        <v>1246388</v>
      </c>
      <c r="P12" s="3">
        <v>24.6</v>
      </c>
      <c r="Q12" s="3">
        <v>25</v>
      </c>
      <c r="R12" s="4">
        <v>1204040</v>
      </c>
      <c r="S12" s="4">
        <v>1369782</v>
      </c>
      <c r="T12" s="3">
        <v>25.8</v>
      </c>
      <c r="U12" s="3">
        <v>26.4</v>
      </c>
      <c r="V12" s="4">
        <v>1327505</v>
      </c>
      <c r="W12" s="4">
        <v>1491300</v>
      </c>
      <c r="X12" s="3">
        <v>27.3</v>
      </c>
      <c r="Y12" s="3">
        <v>28</v>
      </c>
      <c r="Z12" s="4">
        <v>1445151</v>
      </c>
      <c r="AA12" s="4">
        <v>1652777</v>
      </c>
      <c r="AB12" s="3">
        <v>28.1</v>
      </c>
      <c r="AC12" s="3">
        <v>29.4</v>
      </c>
      <c r="AD12" s="4">
        <v>1621550</v>
      </c>
      <c r="AE12" s="4">
        <v>1767032</v>
      </c>
      <c r="AF12" s="3">
        <v>29.8</v>
      </c>
      <c r="AG12" s="3">
        <v>29.5</v>
      </c>
      <c r="AH12" s="4">
        <v>1814128</v>
      </c>
      <c r="AI12" s="4">
        <v>1989762</v>
      </c>
      <c r="AJ12" s="3">
        <v>31.9</v>
      </c>
      <c r="AK12" s="3">
        <v>31</v>
      </c>
      <c r="AL12" s="4">
        <v>1729071</v>
      </c>
      <c r="AM12" s="4">
        <v>2021685</v>
      </c>
      <c r="AN12" s="3">
        <v>29.7</v>
      </c>
      <c r="AO12" s="3">
        <v>30.1</v>
      </c>
      <c r="AP12" s="4">
        <v>1814814</v>
      </c>
      <c r="AQ12" s="4">
        <v>2111334</v>
      </c>
      <c r="AR12" s="3">
        <v>30.6</v>
      </c>
      <c r="AS12" s="3">
        <v>30.5</v>
      </c>
      <c r="AT12" s="4">
        <v>1905659</v>
      </c>
      <c r="AU12" s="4">
        <v>2211802</v>
      </c>
      <c r="AV12" s="3">
        <v>31.4</v>
      </c>
      <c r="AW12" s="3">
        <v>31.1</v>
      </c>
      <c r="AX12" s="4">
        <v>1968290</v>
      </c>
      <c r="AY12" s="4">
        <v>2230017</v>
      </c>
      <c r="AZ12" s="3">
        <v>31.1</v>
      </c>
      <c r="BA12" s="3">
        <v>30.4</v>
      </c>
    </row>
    <row r="13" spans="1:53" x14ac:dyDescent="0.25">
      <c r="A13" s="2" t="s">
        <v>13</v>
      </c>
      <c r="B13" s="4">
        <v>330814</v>
      </c>
      <c r="C13" s="4">
        <v>399177</v>
      </c>
      <c r="D13" s="3">
        <v>8.3000000000000007</v>
      </c>
      <c r="E13" s="3">
        <v>8.9</v>
      </c>
      <c r="F13" s="4">
        <v>277106</v>
      </c>
      <c r="G13" s="4">
        <v>250301</v>
      </c>
      <c r="H13" s="3">
        <v>6.6</v>
      </c>
      <c r="I13" s="3">
        <v>5.3</v>
      </c>
      <c r="J13" s="4">
        <v>345097</v>
      </c>
      <c r="K13" s="4">
        <v>289784</v>
      </c>
      <c r="L13" s="3">
        <v>7.8</v>
      </c>
      <c r="M13" s="3">
        <v>5.9</v>
      </c>
      <c r="N13" s="4">
        <v>405608</v>
      </c>
      <c r="O13" s="4">
        <v>334479</v>
      </c>
      <c r="P13" s="3">
        <v>8.9</v>
      </c>
      <c r="Q13" s="3">
        <v>6.7</v>
      </c>
      <c r="R13" s="4">
        <v>408295</v>
      </c>
      <c r="S13" s="4">
        <v>371147</v>
      </c>
      <c r="T13" s="3">
        <v>8.8000000000000007</v>
      </c>
      <c r="U13" s="3">
        <v>7.2</v>
      </c>
      <c r="V13" s="4">
        <v>469914</v>
      </c>
      <c r="W13" s="4">
        <v>378408</v>
      </c>
      <c r="X13" s="3">
        <v>9.6999999999999993</v>
      </c>
      <c r="Y13" s="3">
        <v>7.1</v>
      </c>
      <c r="Z13" s="4">
        <v>562743</v>
      </c>
      <c r="AA13" s="4">
        <v>494838</v>
      </c>
      <c r="AB13" s="3">
        <v>10.9</v>
      </c>
      <c r="AC13" s="3">
        <v>8.8000000000000007</v>
      </c>
      <c r="AD13" s="4">
        <v>598043</v>
      </c>
      <c r="AE13" s="4">
        <v>540178</v>
      </c>
      <c r="AF13" s="3">
        <v>11</v>
      </c>
      <c r="AG13" s="3">
        <v>9</v>
      </c>
      <c r="AH13" s="4">
        <v>643395</v>
      </c>
      <c r="AI13" s="4">
        <v>634043</v>
      </c>
      <c r="AJ13" s="3">
        <v>11.3</v>
      </c>
      <c r="AK13" s="3">
        <v>9.9</v>
      </c>
      <c r="AL13" s="4">
        <v>709912</v>
      </c>
      <c r="AM13" s="4">
        <v>702155</v>
      </c>
      <c r="AN13" s="3">
        <v>12.2</v>
      </c>
      <c r="AO13" s="3">
        <v>10.5</v>
      </c>
      <c r="AP13" s="4">
        <v>715831</v>
      </c>
      <c r="AQ13" s="4">
        <v>759772</v>
      </c>
      <c r="AR13" s="3">
        <v>12.1</v>
      </c>
      <c r="AS13" s="3">
        <v>11</v>
      </c>
      <c r="AT13" s="4">
        <v>796982</v>
      </c>
      <c r="AU13" s="4">
        <v>825505</v>
      </c>
      <c r="AV13" s="3">
        <v>13.1</v>
      </c>
      <c r="AW13" s="3">
        <v>11.6</v>
      </c>
      <c r="AX13" s="4">
        <v>805673</v>
      </c>
      <c r="AY13" s="4">
        <v>840584</v>
      </c>
      <c r="AZ13" s="3">
        <v>12.7</v>
      </c>
      <c r="BA13" s="3">
        <v>11.5</v>
      </c>
    </row>
    <row r="14" spans="1:53" x14ac:dyDescent="0.25">
      <c r="A14" s="2" t="s">
        <v>14</v>
      </c>
      <c r="B14" s="4">
        <v>318601</v>
      </c>
      <c r="C14" s="4">
        <v>268400</v>
      </c>
      <c r="D14" s="3">
        <v>8</v>
      </c>
      <c r="E14" s="3">
        <v>6</v>
      </c>
      <c r="F14" s="4">
        <v>344676</v>
      </c>
      <c r="G14" s="4">
        <v>344296</v>
      </c>
      <c r="H14" s="3">
        <v>8.1999999999999993</v>
      </c>
      <c r="I14" s="3">
        <v>7.3</v>
      </c>
      <c r="J14" s="4">
        <v>416379</v>
      </c>
      <c r="K14" s="4">
        <v>449740</v>
      </c>
      <c r="L14" s="3">
        <v>9.4</v>
      </c>
      <c r="M14" s="3">
        <v>9.1999999999999993</v>
      </c>
      <c r="N14" s="4">
        <v>452732</v>
      </c>
      <c r="O14" s="4">
        <v>485479</v>
      </c>
      <c r="P14" s="3">
        <v>9.9</v>
      </c>
      <c r="Q14" s="3">
        <v>9.6999999999999993</v>
      </c>
      <c r="R14" s="4">
        <v>525839</v>
      </c>
      <c r="S14" s="4">
        <v>571976</v>
      </c>
      <c r="T14" s="3">
        <v>11.3</v>
      </c>
      <c r="U14" s="3">
        <v>11</v>
      </c>
      <c r="V14" s="4">
        <v>584845</v>
      </c>
      <c r="W14" s="4">
        <v>604728</v>
      </c>
      <c r="X14" s="3">
        <v>12</v>
      </c>
      <c r="Y14" s="3">
        <v>11.4</v>
      </c>
      <c r="Z14" s="4">
        <v>646773</v>
      </c>
      <c r="AA14" s="4">
        <v>670620</v>
      </c>
      <c r="AB14" s="3">
        <v>12.6</v>
      </c>
      <c r="AC14" s="3">
        <v>11.9</v>
      </c>
      <c r="AD14" s="4">
        <v>654605</v>
      </c>
      <c r="AE14" s="4">
        <v>709627</v>
      </c>
      <c r="AF14" s="3">
        <v>12</v>
      </c>
      <c r="AG14" s="3">
        <v>11.9</v>
      </c>
      <c r="AH14" s="4">
        <v>761594</v>
      </c>
      <c r="AI14" s="4">
        <v>849660</v>
      </c>
      <c r="AJ14" s="3">
        <v>13.4</v>
      </c>
      <c r="AK14" s="3">
        <v>13.2</v>
      </c>
      <c r="AL14" s="4">
        <v>803861</v>
      </c>
      <c r="AM14" s="4">
        <v>915673</v>
      </c>
      <c r="AN14" s="3">
        <v>13.8</v>
      </c>
      <c r="AO14" s="3">
        <v>13.6</v>
      </c>
      <c r="AP14" s="4">
        <v>988272</v>
      </c>
      <c r="AQ14" s="4">
        <v>1136833</v>
      </c>
      <c r="AR14" s="3">
        <v>16.7</v>
      </c>
      <c r="AS14" s="3">
        <v>16.399999999999999</v>
      </c>
      <c r="AT14" s="4">
        <v>1073230</v>
      </c>
      <c r="AU14" s="4">
        <v>1250104</v>
      </c>
      <c r="AV14" s="3">
        <v>17.7</v>
      </c>
      <c r="AW14" s="3">
        <v>17.600000000000001</v>
      </c>
      <c r="AX14" s="4">
        <v>1232766</v>
      </c>
      <c r="AY14" s="4">
        <v>1468684</v>
      </c>
      <c r="AZ14" s="3">
        <v>19.5</v>
      </c>
      <c r="BA14" s="3">
        <v>20</v>
      </c>
    </row>
    <row r="15" spans="1:53" x14ac:dyDescent="0.25">
      <c r="A15" s="2" t="s">
        <v>15</v>
      </c>
      <c r="B15" s="4">
        <v>54540</v>
      </c>
      <c r="C15" s="4">
        <v>68906</v>
      </c>
      <c r="D15" s="3">
        <v>1.4</v>
      </c>
      <c r="E15" s="3">
        <v>1.5</v>
      </c>
      <c r="F15" s="4">
        <v>7830</v>
      </c>
      <c r="G15" s="4">
        <v>11106</v>
      </c>
      <c r="H15" s="3">
        <v>0.2</v>
      </c>
      <c r="I15" s="3">
        <v>0.2</v>
      </c>
      <c r="J15" s="4">
        <v>48361</v>
      </c>
      <c r="K15" s="4">
        <v>56256</v>
      </c>
      <c r="L15" s="3">
        <v>1.1000000000000001</v>
      </c>
      <c r="M15" s="3">
        <v>1.1000000000000001</v>
      </c>
      <c r="N15" s="4">
        <v>70879</v>
      </c>
      <c r="O15" s="4">
        <v>68523</v>
      </c>
      <c r="P15" s="3">
        <v>1.6</v>
      </c>
      <c r="Q15" s="3">
        <v>1.4</v>
      </c>
      <c r="R15" s="4">
        <v>31338</v>
      </c>
      <c r="S15" s="4">
        <v>40726</v>
      </c>
      <c r="T15" s="3">
        <v>0.7</v>
      </c>
      <c r="U15" s="3">
        <v>0.8</v>
      </c>
      <c r="V15" s="4">
        <v>46952</v>
      </c>
      <c r="W15" s="4">
        <v>56540</v>
      </c>
      <c r="X15" s="3">
        <v>1</v>
      </c>
      <c r="Y15" s="3">
        <v>1.1000000000000001</v>
      </c>
      <c r="Z15" s="4">
        <v>17181</v>
      </c>
      <c r="AA15" s="4">
        <v>23807</v>
      </c>
      <c r="AB15" s="3">
        <v>0.3</v>
      </c>
      <c r="AC15" s="3">
        <v>0.4</v>
      </c>
      <c r="AD15" s="4">
        <v>14066</v>
      </c>
      <c r="AE15" s="4">
        <v>17453</v>
      </c>
      <c r="AF15" s="3">
        <v>0.3</v>
      </c>
      <c r="AG15" s="3">
        <v>0.3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4">
        <v>29962</v>
      </c>
      <c r="AQ15" s="4">
        <v>34190</v>
      </c>
      <c r="AR15" s="3">
        <v>0.5</v>
      </c>
      <c r="AS15" s="3">
        <v>0.5</v>
      </c>
      <c r="AT15" s="4">
        <v>9962</v>
      </c>
      <c r="AU15" s="4">
        <v>14579</v>
      </c>
      <c r="AV15" s="3">
        <v>0.2</v>
      </c>
      <c r="AW15" s="3">
        <v>0.2</v>
      </c>
      <c r="AX15" s="4">
        <v>37348</v>
      </c>
      <c r="AY15" s="4">
        <v>43704</v>
      </c>
      <c r="AZ15" s="3">
        <v>0.6</v>
      </c>
      <c r="BA15" s="3">
        <v>0.6</v>
      </c>
    </row>
    <row r="16" spans="1:53" x14ac:dyDescent="0.25">
      <c r="A16" s="2" t="s">
        <v>16</v>
      </c>
      <c r="B16" s="4">
        <v>4006675</v>
      </c>
      <c r="C16" s="4">
        <v>4490213</v>
      </c>
      <c r="D16" s="3">
        <v>100</v>
      </c>
      <c r="E16" s="3">
        <v>100</v>
      </c>
      <c r="F16" s="4">
        <v>4192979</v>
      </c>
      <c r="G16" s="4">
        <v>4689125</v>
      </c>
      <c r="H16" s="3">
        <v>100</v>
      </c>
      <c r="I16" s="3">
        <v>100</v>
      </c>
      <c r="J16" s="4">
        <v>4412662</v>
      </c>
      <c r="K16" s="4">
        <v>4899575</v>
      </c>
      <c r="L16" s="3">
        <v>100</v>
      </c>
      <c r="M16" s="3">
        <v>100</v>
      </c>
      <c r="N16" s="4">
        <v>4552687</v>
      </c>
      <c r="O16" s="4">
        <v>4979312</v>
      </c>
      <c r="P16" s="3">
        <v>100</v>
      </c>
      <c r="Q16" s="3">
        <v>100</v>
      </c>
      <c r="R16" s="4">
        <v>4659672</v>
      </c>
      <c r="S16" s="4">
        <v>5186895</v>
      </c>
      <c r="T16" s="3">
        <v>100</v>
      </c>
      <c r="U16" s="3">
        <v>100</v>
      </c>
      <c r="V16" s="4">
        <v>4855473</v>
      </c>
      <c r="W16" s="4">
        <v>5324717</v>
      </c>
      <c r="X16" s="3">
        <v>100</v>
      </c>
      <c r="Y16" s="3">
        <v>100</v>
      </c>
      <c r="Z16" s="4">
        <v>5147660</v>
      </c>
      <c r="AA16" s="4">
        <v>5622768</v>
      </c>
      <c r="AB16" s="3">
        <v>100</v>
      </c>
      <c r="AC16" s="3">
        <v>100</v>
      </c>
      <c r="AD16" s="4">
        <v>5445126</v>
      </c>
      <c r="AE16" s="4">
        <v>5986610</v>
      </c>
      <c r="AF16" s="3">
        <v>100</v>
      </c>
      <c r="AG16" s="3">
        <v>100</v>
      </c>
      <c r="AH16" s="4">
        <v>5680620</v>
      </c>
      <c r="AI16" s="4">
        <v>6424738</v>
      </c>
      <c r="AJ16" s="3">
        <v>100</v>
      </c>
      <c r="AK16" s="3">
        <v>100</v>
      </c>
      <c r="AL16" s="4">
        <v>5822072</v>
      </c>
      <c r="AM16" s="4">
        <v>6716533</v>
      </c>
      <c r="AN16" s="3">
        <v>100</v>
      </c>
      <c r="AO16" s="3">
        <v>100</v>
      </c>
      <c r="AP16" s="4">
        <v>5934478</v>
      </c>
      <c r="AQ16" s="4">
        <v>6923712</v>
      </c>
      <c r="AR16" s="3">
        <v>100</v>
      </c>
      <c r="AS16" s="3">
        <v>100</v>
      </c>
      <c r="AT16" s="4">
        <v>6076800</v>
      </c>
      <c r="AU16" s="4">
        <v>7106670</v>
      </c>
      <c r="AV16" s="3">
        <v>100</v>
      </c>
      <c r="AW16" s="3">
        <v>100</v>
      </c>
      <c r="AX16" s="4">
        <v>6326947</v>
      </c>
      <c r="AY16" s="4">
        <v>7333999</v>
      </c>
      <c r="AZ16" s="3">
        <v>100</v>
      </c>
      <c r="BA16" s="3">
        <v>100</v>
      </c>
    </row>
    <row r="17" spans="1:53" x14ac:dyDescent="0.25">
      <c r="A17" s="40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</row>
  </sheetData>
  <mergeCells count="42">
    <mergeCell ref="A4:O4"/>
    <mergeCell ref="A5:A6"/>
    <mergeCell ref="B5:E5"/>
    <mergeCell ref="F5:I5"/>
    <mergeCell ref="J5:M5"/>
    <mergeCell ref="N5:Q5"/>
    <mergeCell ref="P6:Q6"/>
    <mergeCell ref="N6:O6"/>
    <mergeCell ref="R5:U5"/>
    <mergeCell ref="V5:Y5"/>
    <mergeCell ref="Z5:AC5"/>
    <mergeCell ref="AD5:AG5"/>
    <mergeCell ref="X6:Y6"/>
    <mergeCell ref="Z6:AA6"/>
    <mergeCell ref="D6:E6"/>
    <mergeCell ref="F6:G6"/>
    <mergeCell ref="H6:I6"/>
    <mergeCell ref="J6:K6"/>
    <mergeCell ref="L6:M6"/>
    <mergeCell ref="AT5:AW5"/>
    <mergeCell ref="A17:BA17"/>
    <mergeCell ref="AP6:AQ6"/>
    <mergeCell ref="AR6:AS6"/>
    <mergeCell ref="AT6:AU6"/>
    <mergeCell ref="AV6:AW6"/>
    <mergeCell ref="AX6:AY6"/>
    <mergeCell ref="AZ6:BA6"/>
    <mergeCell ref="AD6:AE6"/>
    <mergeCell ref="AF6:AG6"/>
    <mergeCell ref="AH6:AI6"/>
    <mergeCell ref="AJ6:AK6"/>
    <mergeCell ref="AL6:AM6"/>
    <mergeCell ref="AN6:AO6"/>
    <mergeCell ref="AX5:BA5"/>
    <mergeCell ref="B6:C6"/>
    <mergeCell ref="R6:S6"/>
    <mergeCell ref="T6:U6"/>
    <mergeCell ref="V6:W6"/>
    <mergeCell ref="AB6:AC6"/>
    <mergeCell ref="AP5:AS5"/>
    <mergeCell ref="AH5:AK5"/>
    <mergeCell ref="AL5:AO5"/>
  </mergeCells>
  <hyperlinks>
    <hyperlink ref="A1" location="Indice!A1" display="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3" workbookViewId="0">
      <selection activeCell="G31" sqref="G31"/>
    </sheetView>
  </sheetViews>
  <sheetFormatPr baseColWidth="10" defaultRowHeight="15" x14ac:dyDescent="0.25"/>
  <cols>
    <col min="1" max="1" width="51.140625" customWidth="1"/>
  </cols>
  <sheetData>
    <row r="1" spans="1:4" x14ac:dyDescent="0.25">
      <c r="A1" s="28" t="s">
        <v>71</v>
      </c>
    </row>
    <row r="3" spans="1:4" x14ac:dyDescent="0.25">
      <c r="A3" s="32" t="s">
        <v>101</v>
      </c>
      <c r="B3" s="33"/>
      <c r="C3" s="34"/>
      <c r="D3" s="34"/>
    </row>
    <row r="4" spans="1:4" x14ac:dyDescent="0.25">
      <c r="A4" s="44"/>
      <c r="B4" s="44" t="s">
        <v>86</v>
      </c>
      <c r="C4" s="44"/>
      <c r="D4" s="44"/>
    </row>
    <row r="5" spans="1:4" x14ac:dyDescent="0.25">
      <c r="A5" s="44"/>
      <c r="B5" s="37" t="s">
        <v>6</v>
      </c>
      <c r="C5" s="37" t="s">
        <v>7</v>
      </c>
      <c r="D5" s="37" t="s">
        <v>16</v>
      </c>
    </row>
    <row r="6" spans="1:4" x14ac:dyDescent="0.25">
      <c r="A6" s="36" t="s">
        <v>87</v>
      </c>
      <c r="B6" s="35">
        <v>4.4933613028794138E-3</v>
      </c>
      <c r="C6" s="35">
        <v>2.3357669266607969E-2</v>
      </c>
      <c r="D6" s="35">
        <v>1.451497767120233E-2</v>
      </c>
    </row>
    <row r="7" spans="1:4" x14ac:dyDescent="0.25">
      <c r="A7" s="36" t="s">
        <v>88</v>
      </c>
      <c r="B7" s="35">
        <v>7.3603700185351162</v>
      </c>
      <c r="C7" s="35">
        <v>20.312208433152893</v>
      </c>
      <c r="D7" s="35">
        <v>14.241001744086748</v>
      </c>
    </row>
    <row r="8" spans="1:4" x14ac:dyDescent="0.25">
      <c r="A8" s="36" t="s">
        <v>89</v>
      </c>
      <c r="B8" s="35">
        <v>3.73627876422796</v>
      </c>
      <c r="C8" s="35">
        <v>4.1318941216675995</v>
      </c>
      <c r="D8" s="35">
        <v>3.9464484322221516</v>
      </c>
    </row>
    <row r="9" spans="1:4" x14ac:dyDescent="0.25">
      <c r="A9" s="36" t="s">
        <v>90</v>
      </c>
      <c r="B9" s="35">
        <v>3.3832080157658373</v>
      </c>
      <c r="C9" s="35">
        <v>4.7123451315420324</v>
      </c>
      <c r="D9" s="35">
        <v>4.0893087802794108</v>
      </c>
    </row>
    <row r="10" spans="1:4" x14ac:dyDescent="0.25">
      <c r="A10" s="36" t="s">
        <v>91</v>
      </c>
      <c r="B10" s="35">
        <v>21.245930943874498</v>
      </c>
      <c r="C10" s="35">
        <v>24.040988830983128</v>
      </c>
      <c r="D10" s="35">
        <v>22.730798447401064</v>
      </c>
    </row>
    <row r="11" spans="1:4" x14ac:dyDescent="0.25">
      <c r="A11" s="36" t="s">
        <v>92</v>
      </c>
      <c r="B11" s="35">
        <v>1.2641974343883777</v>
      </c>
      <c r="C11" s="35">
        <v>1.4086570762317614</v>
      </c>
      <c r="D11" s="35">
        <v>1.3409412573816903</v>
      </c>
    </row>
    <row r="12" spans="1:4" x14ac:dyDescent="0.25">
      <c r="A12" s="36" t="s">
        <v>93</v>
      </c>
      <c r="B12" s="35">
        <v>6.6873426407777421</v>
      </c>
      <c r="C12" s="35">
        <v>1.7029119945941216</v>
      </c>
      <c r="D12" s="35">
        <v>4.0393763413190138</v>
      </c>
    </row>
    <row r="13" spans="1:4" x14ac:dyDescent="0.25">
      <c r="A13" s="36" t="s">
        <v>94</v>
      </c>
      <c r="B13" s="35">
        <v>34.310134727577761</v>
      </c>
      <c r="C13" s="35">
        <v>7.671960066142713</v>
      </c>
      <c r="D13" s="35">
        <v>20.15867114234706</v>
      </c>
    </row>
    <row r="14" spans="1:4" x14ac:dyDescent="0.25">
      <c r="A14" s="36" t="s">
        <v>95</v>
      </c>
      <c r="B14" s="35">
        <v>3.0353632418624983</v>
      </c>
      <c r="C14" s="35">
        <v>1.6855445763017913</v>
      </c>
      <c r="D14" s="35">
        <v>2.3182754558137981</v>
      </c>
    </row>
    <row r="15" spans="1:4" x14ac:dyDescent="0.25">
      <c r="A15" s="36" t="s">
        <v>96</v>
      </c>
      <c r="B15" s="35">
        <v>8.5589741460781994</v>
      </c>
      <c r="C15" s="35">
        <v>24.959091757285375</v>
      </c>
      <c r="D15" s="35">
        <v>17.27149556011101</v>
      </c>
    </row>
    <row r="16" spans="1:4" x14ac:dyDescent="0.25">
      <c r="A16" s="36" t="s">
        <v>97</v>
      </c>
      <c r="B16" s="35">
        <v>5.6638330813957749</v>
      </c>
      <c r="C16" s="35">
        <v>5.1421348651137695</v>
      </c>
      <c r="D16" s="35">
        <v>5.3866822103609469</v>
      </c>
    </row>
    <row r="17" spans="1:4" x14ac:dyDescent="0.25">
      <c r="A17" s="36" t="s">
        <v>98</v>
      </c>
      <c r="B17" s="35">
        <v>4.7498736242133566</v>
      </c>
      <c r="C17" s="35">
        <v>4.208905477718206</v>
      </c>
      <c r="D17" s="35">
        <v>4.4624856510059061</v>
      </c>
    </row>
    <row r="18" spans="1:4" x14ac:dyDescent="0.25">
      <c r="A18" s="36" t="s">
        <v>16</v>
      </c>
      <c r="B18" s="35">
        <v>100</v>
      </c>
      <c r="C18" s="35">
        <v>100</v>
      </c>
      <c r="D18" s="35">
        <v>100</v>
      </c>
    </row>
    <row r="19" spans="1:4" x14ac:dyDescent="0.25">
      <c r="A19" s="33" t="s">
        <v>99</v>
      </c>
      <c r="B19" s="34"/>
      <c r="C19" s="34"/>
      <c r="D19" s="34"/>
    </row>
    <row r="20" spans="1:4" x14ac:dyDescent="0.25">
      <c r="A20" s="34"/>
      <c r="B20" s="34"/>
      <c r="C20" s="34"/>
      <c r="D20" s="34"/>
    </row>
    <row r="21" spans="1:4" x14ac:dyDescent="0.25">
      <c r="A21" s="44"/>
      <c r="B21" s="44" t="s">
        <v>100</v>
      </c>
      <c r="C21" s="44"/>
      <c r="D21" s="44"/>
    </row>
    <row r="22" spans="1:4" x14ac:dyDescent="0.25">
      <c r="A22" s="44"/>
      <c r="B22" s="37" t="s">
        <v>6</v>
      </c>
      <c r="C22" s="37" t="s">
        <v>7</v>
      </c>
      <c r="D22" s="37" t="s">
        <v>16</v>
      </c>
    </row>
    <row r="23" spans="1:4" x14ac:dyDescent="0.25">
      <c r="A23" s="36" t="s">
        <v>87</v>
      </c>
      <c r="B23" s="35">
        <v>4.4906366378535192E-3</v>
      </c>
      <c r="C23" s="35">
        <v>1.5568507622404693E-2</v>
      </c>
      <c r="D23" s="35">
        <v>8.525368901999765E-3</v>
      </c>
    </row>
    <row r="24" spans="1:4" x14ac:dyDescent="0.25">
      <c r="A24" s="36" t="s">
        <v>88</v>
      </c>
      <c r="B24" s="35">
        <v>0.24850141420540189</v>
      </c>
      <c r="C24" s="35">
        <v>0.39737390913518433</v>
      </c>
      <c r="D24" s="35">
        <v>0.25573373179266123</v>
      </c>
    </row>
    <row r="25" spans="1:4" x14ac:dyDescent="0.25">
      <c r="A25" s="36" t="s">
        <v>89</v>
      </c>
      <c r="B25" s="35">
        <v>0.17968978909302105</v>
      </c>
      <c r="C25" s="35">
        <v>0.19646744107239414</v>
      </c>
      <c r="D25" s="35">
        <v>0.13227749874377578</v>
      </c>
    </row>
    <row r="26" spans="1:4" x14ac:dyDescent="0.25">
      <c r="A26" s="36" t="s">
        <v>90</v>
      </c>
      <c r="B26" s="35">
        <v>0.17115535744028415</v>
      </c>
      <c r="C26" s="35">
        <v>0.20870489724770508</v>
      </c>
      <c r="D26" s="35">
        <v>0.13916846846534636</v>
      </c>
    </row>
    <row r="27" spans="1:4" x14ac:dyDescent="0.25">
      <c r="A27" s="36" t="s">
        <v>91</v>
      </c>
      <c r="B27" s="35">
        <v>0.3945631166440689</v>
      </c>
      <c r="C27" s="35">
        <v>0.37596066051016952</v>
      </c>
      <c r="D27" s="35">
        <v>0.28522459651241311</v>
      </c>
    </row>
    <row r="28" spans="1:4" x14ac:dyDescent="0.25">
      <c r="A28" s="36" t="s">
        <v>92</v>
      </c>
      <c r="B28" s="35">
        <v>0.10248785015099433</v>
      </c>
      <c r="C28" s="35">
        <v>0.12225380363694502</v>
      </c>
      <c r="D28" s="35">
        <v>8.1444684021155525E-2</v>
      </c>
    </row>
    <row r="29" spans="1:4" x14ac:dyDescent="0.25">
      <c r="A29" s="36" t="s">
        <v>93</v>
      </c>
      <c r="B29" s="35">
        <v>0.35253082165522176</v>
      </c>
      <c r="C29" s="35">
        <v>0.13467298181732834</v>
      </c>
      <c r="D29" s="35">
        <v>0.17680299576551856</v>
      </c>
    </row>
    <row r="30" spans="1:4" x14ac:dyDescent="0.25">
      <c r="A30" s="36" t="s">
        <v>94</v>
      </c>
      <c r="B30" s="35">
        <v>0.48092764774589858</v>
      </c>
      <c r="C30" s="35">
        <v>0.2638774357443544</v>
      </c>
      <c r="D30" s="35">
        <v>0.28562144812950263</v>
      </c>
    </row>
    <row r="31" spans="1:4" x14ac:dyDescent="0.25">
      <c r="A31" s="36" t="s">
        <v>95</v>
      </c>
      <c r="B31" s="35">
        <v>0.16829743534355202</v>
      </c>
      <c r="C31" s="35">
        <v>0.10905023362127247</v>
      </c>
      <c r="D31" s="35">
        <v>0.10459834524366216</v>
      </c>
    </row>
    <row r="32" spans="1:4" x14ac:dyDescent="0.25">
      <c r="A32" s="36" t="s">
        <v>96</v>
      </c>
      <c r="B32" s="35">
        <v>0.27595380134348946</v>
      </c>
      <c r="C32" s="35">
        <v>0.49004202398509383</v>
      </c>
      <c r="D32" s="35">
        <v>0.30053469025541379</v>
      </c>
    </row>
    <row r="33" spans="1:4" x14ac:dyDescent="0.25">
      <c r="A33" s="36" t="s">
        <v>97</v>
      </c>
      <c r="B33" s="35">
        <v>0.24621214550636605</v>
      </c>
      <c r="C33" s="35">
        <v>0.19931603457046132</v>
      </c>
      <c r="D33" s="35">
        <v>0.17011296797893827</v>
      </c>
    </row>
    <row r="34" spans="1:4" x14ac:dyDescent="0.25">
      <c r="A34" s="36" t="s">
        <v>98</v>
      </c>
      <c r="B34" s="35">
        <v>0.19185268514329057</v>
      </c>
      <c r="C34" s="35">
        <v>0.17940587264129088</v>
      </c>
      <c r="D34" s="35">
        <v>0.15588310470193062</v>
      </c>
    </row>
    <row r="35" spans="1:4" x14ac:dyDescent="0.25">
      <c r="A35" s="36" t="s">
        <v>16</v>
      </c>
      <c r="B35" s="35">
        <v>0</v>
      </c>
      <c r="C35" s="35">
        <v>0</v>
      </c>
      <c r="D35" s="35">
        <v>0</v>
      </c>
    </row>
    <row r="36" spans="1:4" x14ac:dyDescent="0.25">
      <c r="A36" s="33" t="s">
        <v>99</v>
      </c>
    </row>
  </sheetData>
  <mergeCells count="4">
    <mergeCell ref="A4:A5"/>
    <mergeCell ref="B4:D4"/>
    <mergeCell ref="A21:A22"/>
    <mergeCell ref="B21:D21"/>
  </mergeCells>
  <hyperlinks>
    <hyperlink ref="A1" location="Indice!A1" display="Indice"/>
  </hyperlink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4" sqref="C4"/>
    </sheetView>
  </sheetViews>
  <sheetFormatPr baseColWidth="10" defaultRowHeight="15" x14ac:dyDescent="0.25"/>
  <cols>
    <col min="4" max="4" width="16.42578125" customWidth="1"/>
  </cols>
  <sheetData>
    <row r="1" spans="1:4" x14ac:dyDescent="0.25">
      <c r="A1" s="28" t="s">
        <v>71</v>
      </c>
    </row>
    <row r="3" spans="1:4" x14ac:dyDescent="0.25">
      <c r="A3" s="15" t="s">
        <v>84</v>
      </c>
      <c r="B3" s="15"/>
      <c r="C3" s="15"/>
      <c r="D3" s="15"/>
    </row>
    <row r="5" spans="1:4" x14ac:dyDescent="0.25">
      <c r="C5" s="5" t="s">
        <v>18</v>
      </c>
      <c r="D5" s="5" t="s">
        <v>19</v>
      </c>
    </row>
    <row r="6" spans="1:4" x14ac:dyDescent="0.25">
      <c r="A6" s="45" t="s">
        <v>20</v>
      </c>
      <c r="B6" s="45"/>
      <c r="C6" s="6">
        <v>59672</v>
      </c>
      <c r="D6" s="6">
        <v>3526.3420000000001</v>
      </c>
    </row>
    <row r="7" spans="1:4" x14ac:dyDescent="0.25">
      <c r="A7" s="45" t="s">
        <v>21</v>
      </c>
      <c r="B7" s="45"/>
      <c r="C7" s="6">
        <v>172968</v>
      </c>
      <c r="D7" s="6">
        <v>5590.9129999999996</v>
      </c>
    </row>
    <row r="8" spans="1:4" x14ac:dyDescent="0.25">
      <c r="A8" s="46" t="s">
        <v>22</v>
      </c>
      <c r="B8" s="46"/>
      <c r="C8" s="7">
        <f>0.3449887*100</f>
        <v>34.498869999999997</v>
      </c>
    </row>
    <row r="9" spans="1:4" x14ac:dyDescent="0.25">
      <c r="A9" s="46" t="s">
        <v>19</v>
      </c>
      <c r="B9" s="46"/>
      <c r="C9" s="7">
        <f>0.0213639*100</f>
        <v>2.13639</v>
      </c>
    </row>
    <row r="10" spans="1:4" x14ac:dyDescent="0.25">
      <c r="A10" s="8" t="s">
        <v>17</v>
      </c>
      <c r="B10" s="8"/>
      <c r="C10" s="8"/>
    </row>
  </sheetData>
  <mergeCells count="4">
    <mergeCell ref="A6:B6"/>
    <mergeCell ref="A7:B7"/>
    <mergeCell ref="A8:B8"/>
    <mergeCell ref="A9:B9"/>
  </mergeCells>
  <hyperlinks>
    <hyperlink ref="A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baseColWidth="10" defaultRowHeight="15" x14ac:dyDescent="0.25"/>
  <cols>
    <col min="4" max="4" width="15.28515625" customWidth="1"/>
  </cols>
  <sheetData>
    <row r="1" spans="1:4" x14ac:dyDescent="0.25">
      <c r="A1" s="28" t="s">
        <v>71</v>
      </c>
    </row>
    <row r="3" spans="1:4" x14ac:dyDescent="0.25">
      <c r="A3" s="15" t="s">
        <v>85</v>
      </c>
      <c r="B3" s="15"/>
      <c r="C3" s="15"/>
      <c r="D3" s="15"/>
    </row>
    <row r="4" spans="1:4" x14ac:dyDescent="0.25">
      <c r="A4" s="9"/>
      <c r="B4" s="9"/>
      <c r="C4" s="9"/>
      <c r="D4" s="9"/>
    </row>
    <row r="5" spans="1:4" x14ac:dyDescent="0.25">
      <c r="C5" s="5" t="s">
        <v>18</v>
      </c>
      <c r="D5" s="5" t="s">
        <v>19</v>
      </c>
    </row>
    <row r="6" spans="1:4" x14ac:dyDescent="0.25">
      <c r="A6" s="45" t="s">
        <v>23</v>
      </c>
      <c r="B6" s="45"/>
      <c r="C6" s="6">
        <v>114895</v>
      </c>
      <c r="D6" s="6">
        <v>6334.8220000000001</v>
      </c>
    </row>
    <row r="7" spans="1:4" x14ac:dyDescent="0.25">
      <c r="A7" s="45" t="s">
        <v>24</v>
      </c>
      <c r="B7" s="45"/>
      <c r="C7" s="6">
        <v>401890</v>
      </c>
      <c r="D7" s="6">
        <v>14158.2</v>
      </c>
    </row>
    <row r="8" spans="1:4" x14ac:dyDescent="0.25">
      <c r="A8" s="46" t="s">
        <v>22</v>
      </c>
      <c r="B8" s="46"/>
      <c r="C8" s="7">
        <f>0.2858867*100</f>
        <v>28.58867</v>
      </c>
      <c r="D8" s="10"/>
    </row>
    <row r="9" spans="1:4" x14ac:dyDescent="0.25">
      <c r="A9" s="46" t="s">
        <v>19</v>
      </c>
      <c r="B9" s="46"/>
      <c r="C9" s="7">
        <f>0.0139632*100</f>
        <v>1.39632</v>
      </c>
    </row>
    <row r="10" spans="1:4" x14ac:dyDescent="0.25">
      <c r="A10" s="8" t="s">
        <v>17</v>
      </c>
      <c r="B10" s="8"/>
      <c r="C10" s="8"/>
    </row>
  </sheetData>
  <mergeCells count="4">
    <mergeCell ref="A6:B6"/>
    <mergeCell ref="A7:B7"/>
    <mergeCell ref="A8:B8"/>
    <mergeCell ref="A9:B9"/>
  </mergeCells>
  <hyperlinks>
    <hyperlink ref="A1" location="Indice!A1" display="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3" sqref="A3:H3"/>
    </sheetView>
  </sheetViews>
  <sheetFormatPr baseColWidth="10" defaultRowHeight="15" x14ac:dyDescent="0.25"/>
  <cols>
    <col min="2" max="2" width="20.7109375" customWidth="1"/>
    <col min="4" max="4" width="14.42578125" customWidth="1"/>
    <col min="6" max="6" width="15.140625" customWidth="1"/>
  </cols>
  <sheetData>
    <row r="1" spans="1:8" x14ac:dyDescent="0.25">
      <c r="A1" s="28" t="s">
        <v>71</v>
      </c>
    </row>
    <row r="3" spans="1:8" x14ac:dyDescent="0.25">
      <c r="A3" s="15" t="s">
        <v>43</v>
      </c>
      <c r="B3" s="15"/>
      <c r="C3" s="15"/>
      <c r="D3" s="15"/>
      <c r="E3" s="15"/>
      <c r="F3" s="15"/>
      <c r="G3" s="15"/>
      <c r="H3" s="15"/>
    </row>
    <row r="5" spans="1:8" x14ac:dyDescent="0.25">
      <c r="A5" s="47" t="s">
        <v>25</v>
      </c>
      <c r="B5" s="47"/>
      <c r="C5" s="5" t="s">
        <v>18</v>
      </c>
      <c r="D5" s="5" t="s">
        <v>19</v>
      </c>
      <c r="E5" s="5" t="s">
        <v>26</v>
      </c>
      <c r="F5" s="5" t="s">
        <v>19</v>
      </c>
    </row>
    <row r="6" spans="1:8" x14ac:dyDescent="0.25">
      <c r="A6" s="45" t="s">
        <v>29</v>
      </c>
      <c r="B6" s="48"/>
      <c r="C6" s="6">
        <v>46606</v>
      </c>
      <c r="D6" s="6">
        <v>3892.944</v>
      </c>
      <c r="E6" s="11">
        <f>0.405639*100</f>
        <v>40.563900000000004</v>
      </c>
      <c r="F6" s="11">
        <f>0.0220585*100</f>
        <v>2.2058500000000003</v>
      </c>
    </row>
    <row r="7" spans="1:8" x14ac:dyDescent="0.25">
      <c r="A7" s="45" t="s">
        <v>30</v>
      </c>
      <c r="B7" s="48"/>
      <c r="C7" s="6">
        <v>161525</v>
      </c>
      <c r="D7" s="6">
        <v>6744.4260000000004</v>
      </c>
      <c r="E7" s="11">
        <f>0.4019135*100</f>
        <v>40.19135</v>
      </c>
      <c r="F7" s="11">
        <f>0.0128779*100</f>
        <v>1.28779</v>
      </c>
    </row>
    <row r="8" spans="1:8" x14ac:dyDescent="0.25">
      <c r="A8" s="49" t="s">
        <v>17</v>
      </c>
      <c r="B8" s="49"/>
      <c r="C8" s="49"/>
      <c r="D8" s="49"/>
    </row>
  </sheetData>
  <mergeCells count="4">
    <mergeCell ref="A5:B5"/>
    <mergeCell ref="A6:B6"/>
    <mergeCell ref="A7:B7"/>
    <mergeCell ref="A8:D8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19" sqref="E19"/>
    </sheetView>
  </sheetViews>
  <sheetFormatPr baseColWidth="10" defaultRowHeight="15" x14ac:dyDescent="0.25"/>
  <cols>
    <col min="2" max="2" width="19.42578125" customWidth="1"/>
    <col min="4" max="4" width="15.42578125" customWidth="1"/>
    <col min="5" max="5" width="13.5703125" customWidth="1"/>
    <col min="6" max="6" width="14.28515625" customWidth="1"/>
    <col min="8" max="8" width="21.42578125" customWidth="1"/>
  </cols>
  <sheetData>
    <row r="1" spans="1:8" x14ac:dyDescent="0.25">
      <c r="A1" s="28" t="s">
        <v>71</v>
      </c>
    </row>
    <row r="3" spans="1:8" x14ac:dyDescent="0.25">
      <c r="A3" s="15" t="s">
        <v>42</v>
      </c>
      <c r="B3" s="15"/>
      <c r="C3" s="15"/>
      <c r="D3" s="15"/>
      <c r="E3" s="15"/>
      <c r="F3" s="15"/>
      <c r="G3" s="15"/>
      <c r="H3" s="15"/>
    </row>
    <row r="4" spans="1:8" x14ac:dyDescent="0.25">
      <c r="A4" s="47" t="s">
        <v>25</v>
      </c>
      <c r="B4" s="47"/>
      <c r="C4" s="5" t="s">
        <v>18</v>
      </c>
      <c r="D4" s="5" t="s">
        <v>19</v>
      </c>
      <c r="E4" s="5" t="s">
        <v>26</v>
      </c>
      <c r="F4" s="5" t="s">
        <v>19</v>
      </c>
    </row>
    <row r="5" spans="1:8" x14ac:dyDescent="0.25">
      <c r="A5" s="45" t="s">
        <v>27</v>
      </c>
      <c r="B5" s="48"/>
      <c r="C5" s="6">
        <v>9422</v>
      </c>
      <c r="D5" s="6">
        <v>2028.249</v>
      </c>
      <c r="E5" s="11">
        <f>0.0820053*100</f>
        <v>8.2005300000000005</v>
      </c>
      <c r="F5" s="11">
        <f>0.0162179*100</f>
        <v>1.6217900000000001</v>
      </c>
    </row>
    <row r="6" spans="1:8" x14ac:dyDescent="0.25">
      <c r="A6" s="45" t="s">
        <v>28</v>
      </c>
      <c r="B6" s="48"/>
      <c r="C6" s="6">
        <v>40123</v>
      </c>
      <c r="D6" s="6">
        <v>3612.0529999999999</v>
      </c>
      <c r="E6" s="11">
        <f>0.0998358*100</f>
        <v>9.9835799999999999</v>
      </c>
      <c r="F6" s="11">
        <f>0.008151*100</f>
        <v>0.81510000000000005</v>
      </c>
    </row>
    <row r="7" spans="1:8" x14ac:dyDescent="0.25">
      <c r="A7" s="14" t="s">
        <v>17</v>
      </c>
      <c r="B7" s="14"/>
      <c r="C7" s="14"/>
      <c r="D7" s="14"/>
    </row>
  </sheetData>
  <mergeCells count="3">
    <mergeCell ref="A4:B4"/>
    <mergeCell ref="A5:B5"/>
    <mergeCell ref="A6:B6"/>
  </mergeCells>
  <hyperlinks>
    <hyperlink ref="A1" location="Indice!A1" display="I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baseColWidth="10" defaultRowHeight="15" x14ac:dyDescent="0.25"/>
  <cols>
    <col min="2" max="2" width="36.140625" customWidth="1"/>
    <col min="4" max="4" width="20.5703125" customWidth="1"/>
  </cols>
  <sheetData>
    <row r="1" spans="1:8" x14ac:dyDescent="0.25">
      <c r="A1" s="28" t="s">
        <v>71</v>
      </c>
    </row>
    <row r="3" spans="1:8" x14ac:dyDescent="0.25">
      <c r="A3" s="15" t="s">
        <v>41</v>
      </c>
      <c r="B3" s="15"/>
      <c r="C3" s="15"/>
      <c r="D3" s="15"/>
      <c r="E3" s="15"/>
      <c r="F3" s="15"/>
      <c r="G3" s="15"/>
      <c r="H3" s="15"/>
    </row>
    <row r="4" spans="1:8" ht="15" customHeight="1" x14ac:dyDescent="0.25">
      <c r="A4" s="17" t="s">
        <v>31</v>
      </c>
      <c r="B4" s="17"/>
      <c r="C4" s="5" t="s">
        <v>32</v>
      </c>
      <c r="D4" s="5" t="s">
        <v>19</v>
      </c>
    </row>
    <row r="5" spans="1:8" ht="15" customHeight="1" x14ac:dyDescent="0.25">
      <c r="A5" s="50" t="s">
        <v>33</v>
      </c>
      <c r="B5" s="51"/>
      <c r="C5" s="6">
        <v>1034167</v>
      </c>
      <c r="D5" s="6">
        <v>45131.86</v>
      </c>
    </row>
    <row r="6" spans="1:8" ht="60" customHeight="1" x14ac:dyDescent="0.25">
      <c r="A6" s="48" t="s">
        <v>34</v>
      </c>
      <c r="B6" s="52"/>
      <c r="C6" s="6">
        <v>1295970</v>
      </c>
      <c r="D6" s="6">
        <v>40611.78</v>
      </c>
    </row>
    <row r="7" spans="1:8" x14ac:dyDescent="0.25">
      <c r="A7" s="18" t="s">
        <v>22</v>
      </c>
      <c r="B7" s="19"/>
      <c r="C7" s="16">
        <f>(C5/C6)*100</f>
        <v>79.79868361150335</v>
      </c>
    </row>
    <row r="8" spans="1:8" x14ac:dyDescent="0.25">
      <c r="A8" s="13" t="s">
        <v>17</v>
      </c>
      <c r="B8" s="13"/>
      <c r="C8" s="13"/>
      <c r="D8" s="13"/>
    </row>
  </sheetData>
  <mergeCells count="2">
    <mergeCell ref="A5:B5"/>
    <mergeCell ref="A6:B6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baseColWidth="10" defaultRowHeight="15" x14ac:dyDescent="0.25"/>
  <cols>
    <col min="2" max="2" width="21.5703125" customWidth="1"/>
    <col min="3" max="3" width="13.5703125" customWidth="1"/>
    <col min="4" max="4" width="15.5703125" customWidth="1"/>
    <col min="5" max="5" width="14.42578125" customWidth="1"/>
    <col min="6" max="6" width="15.140625" customWidth="1"/>
  </cols>
  <sheetData>
    <row r="1" spans="1:8" x14ac:dyDescent="0.25">
      <c r="A1" s="28" t="s">
        <v>71</v>
      </c>
    </row>
    <row r="3" spans="1:8" x14ac:dyDescent="0.25">
      <c r="A3" s="15" t="s">
        <v>40</v>
      </c>
      <c r="B3" s="15"/>
      <c r="C3" s="15"/>
      <c r="D3" s="15"/>
      <c r="E3" s="15"/>
      <c r="F3" s="15"/>
      <c r="G3" s="15"/>
      <c r="H3" s="15"/>
    </row>
    <row r="4" spans="1:8" x14ac:dyDescent="0.25">
      <c r="A4" s="47" t="s">
        <v>25</v>
      </c>
      <c r="B4" s="47"/>
      <c r="C4" s="5" t="s">
        <v>18</v>
      </c>
      <c r="D4" s="5" t="s">
        <v>19</v>
      </c>
      <c r="E4" s="5" t="s">
        <v>26</v>
      </c>
      <c r="F4" s="5" t="s">
        <v>19</v>
      </c>
    </row>
    <row r="5" spans="1:8" x14ac:dyDescent="0.25">
      <c r="A5" s="45" t="s">
        <v>35</v>
      </c>
      <c r="B5" s="48"/>
      <c r="C5" s="6">
        <v>79583</v>
      </c>
      <c r="D5" s="6">
        <v>5222.0230000000001</v>
      </c>
      <c r="E5" s="11">
        <f>0.7925331*100</f>
        <v>79.253309999999999</v>
      </c>
      <c r="F5" s="11">
        <f>0.0175651*100</f>
        <v>1.75651</v>
      </c>
    </row>
    <row r="6" spans="1:8" x14ac:dyDescent="0.25">
      <c r="A6" s="45" t="s">
        <v>36</v>
      </c>
      <c r="B6" s="48"/>
      <c r="C6" s="6">
        <v>305664</v>
      </c>
      <c r="D6" s="6">
        <v>12269.48</v>
      </c>
      <c r="E6" s="11">
        <f>0.82022*100</f>
        <v>82.021999999999991</v>
      </c>
      <c r="F6" s="11">
        <f>0.008662*100</f>
        <v>0.86619999999999997</v>
      </c>
    </row>
    <row r="7" spans="1:8" x14ac:dyDescent="0.25">
      <c r="A7" s="49" t="s">
        <v>17</v>
      </c>
      <c r="B7" s="49"/>
      <c r="C7" s="49"/>
      <c r="D7" s="49"/>
    </row>
  </sheetData>
  <mergeCells count="4">
    <mergeCell ref="A4:B4"/>
    <mergeCell ref="A5:B5"/>
    <mergeCell ref="A6:B6"/>
    <mergeCell ref="A7:D7"/>
  </mergeCells>
  <hyperlinks>
    <hyperlink ref="A1" location="Indice!A1" display="Indic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8CD18D7E17F540B61999EB8795F42F" ma:contentTypeVersion="2" ma:contentTypeDescription="Crear nuevo documento." ma:contentTypeScope="" ma:versionID="e8ac08ec19fde1d58cec0ba3b1a98016">
  <xsd:schema xmlns:xsd="http://www.w3.org/2001/XMLSchema" xmlns:xs="http://www.w3.org/2001/XMLSchema" xmlns:p="http://schemas.microsoft.com/office/2006/metadata/properties" xmlns:ns2="4dd4a695-643d-4472-ad23-721e90c17904" targetNamespace="http://schemas.microsoft.com/office/2006/metadata/properties" ma:root="true" ma:fieldsID="fbbd78acd2b9acad3be8e786af87c764" ns2:_="">
    <xsd:import namespace="4dd4a695-643d-4472-ad23-721e90c179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a695-643d-4472-ad23-721e90c17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AB79BC-87F1-4277-A4D0-A162256D23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76A00F-A5F9-4D6D-93B1-531575ADF1B1}">
  <ds:schemaRefs>
    <ds:schemaRef ds:uri="4dd4a695-643d-4472-ad23-721e90c17904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5F49EEE-2D16-47B1-BD09-1CD9E0FD5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4a695-643d-4472-ad23-721e90c179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Adolfo Herrada Marambio</dc:creator>
  <cp:lastModifiedBy>Administrador</cp:lastModifiedBy>
  <dcterms:created xsi:type="dcterms:W3CDTF">2020-10-22T13:43:57Z</dcterms:created>
  <dcterms:modified xsi:type="dcterms:W3CDTF">2020-10-30T01:16:07Z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0x010100258CD18D7E17F540B61999EB8795F42F</vt:lpwstr>
  </property>
</Properties>
</file>